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МУНИЦИПАЛЬНЫЕ ПРОГРАММЫ\Эффективность реализации программ\Отчет за 2015 год\"/>
    </mc:Choice>
  </mc:AlternateContent>
  <bookViews>
    <workbookView xWindow="0" yWindow="0" windowWidth="19200" windowHeight="10995" activeTab="5"/>
  </bookViews>
  <sheets>
    <sheet name="ф1" sheetId="1" r:id="rId1"/>
    <sheet name="ф2- нет" sheetId="2" r:id="rId2"/>
    <sheet name="ф3-нет" sheetId="3" r:id="rId3"/>
    <sheet name="ф4" sheetId="4" r:id="rId4"/>
    <sheet name="ф5-нет" sheetId="5" r:id="rId5"/>
    <sheet name="ф6" sheetId="6" r:id="rId6"/>
    <sheet name="ф7" sheetId="7" r:id="rId7"/>
    <sheet name="Лист3" sheetId="10" r:id="rId8"/>
  </sheets>
  <definedNames>
    <definedName name="_ftn1" localSheetId="4">'ф5-нет'!$A$25</definedName>
    <definedName name="_ftnref1" localSheetId="4">'ф5-нет'!$F$7</definedName>
    <definedName name="_xlnm.Print_Area" localSheetId="5">ф6!$A$1:$O$91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6" l="1"/>
  <c r="E30" i="6"/>
  <c r="G29" i="6" l="1"/>
  <c r="G88" i="6"/>
  <c r="F9" i="6" l="1"/>
  <c r="J88" i="6" l="1"/>
  <c r="J83" i="6"/>
  <c r="J78" i="6"/>
  <c r="J73" i="6"/>
  <c r="G22" i="6"/>
  <c r="G9" i="6" s="1"/>
  <c r="J20" i="6" s="1"/>
  <c r="L20" i="6" s="1"/>
  <c r="H91" i="6"/>
  <c r="H90" i="6"/>
  <c r="H89" i="6"/>
  <c r="H87" i="6"/>
  <c r="H86" i="6"/>
  <c r="H85" i="6"/>
  <c r="H84" i="6"/>
  <c r="H82" i="6"/>
  <c r="H81" i="6"/>
  <c r="H80" i="6"/>
  <c r="H79" i="6"/>
  <c r="H77" i="6"/>
  <c r="H76" i="6"/>
  <c r="H75" i="6"/>
  <c r="H74" i="6"/>
  <c r="H72" i="6"/>
  <c r="H71" i="6"/>
  <c r="H70" i="6"/>
  <c r="H69" i="6"/>
  <c r="H68" i="6"/>
  <c r="H65" i="6"/>
  <c r="H63" i="6"/>
  <c r="H62" i="6"/>
  <c r="H60" i="6"/>
  <c r="H59" i="6"/>
  <c r="H58" i="6"/>
  <c r="H56" i="6"/>
  <c r="H54" i="6"/>
  <c r="H53" i="6"/>
  <c r="H52" i="6"/>
  <c r="H51" i="6"/>
  <c r="H50" i="6"/>
  <c r="H49" i="6"/>
  <c r="H45" i="6"/>
  <c r="H44" i="6"/>
  <c r="H41" i="6"/>
  <c r="H40" i="6"/>
  <c r="H39" i="6"/>
  <c r="H38" i="6"/>
  <c r="H37" i="6"/>
  <c r="H36" i="6"/>
  <c r="H35" i="6"/>
  <c r="H33" i="6"/>
  <c r="H32" i="6"/>
  <c r="H31" i="6"/>
  <c r="H30" i="6"/>
  <c r="H28" i="6"/>
  <c r="H27" i="6"/>
  <c r="H26" i="6"/>
  <c r="H25" i="6"/>
  <c r="H24" i="6"/>
  <c r="H23" i="6"/>
  <c r="H19" i="6"/>
  <c r="H18" i="6"/>
  <c r="H17" i="6"/>
  <c r="H16" i="6"/>
  <c r="H15" i="6"/>
  <c r="H14" i="6"/>
  <c r="H13" i="6"/>
  <c r="H12" i="6"/>
  <c r="H11" i="6"/>
  <c r="H10" i="6"/>
  <c r="K29" i="6" l="1"/>
  <c r="K88" i="6"/>
  <c r="L88" i="6" s="1"/>
  <c r="K83" i="6"/>
  <c r="L83" i="6" s="1"/>
  <c r="K78" i="6"/>
  <c r="L78" i="6" s="1"/>
  <c r="K73" i="6"/>
  <c r="L73" i="6" s="1"/>
  <c r="K67" i="6"/>
  <c r="K34" i="6"/>
  <c r="K22" i="6"/>
  <c r="K48" i="6"/>
  <c r="M9" i="6"/>
  <c r="K55" i="6"/>
  <c r="J21" i="6"/>
  <c r="L21" i="6" s="1"/>
  <c r="J67" i="6"/>
  <c r="J34" i="6"/>
  <c r="J55" i="6"/>
  <c r="J22" i="6"/>
  <c r="L22" i="6" s="1"/>
  <c r="J29" i="6"/>
  <c r="L29" i="6" s="1"/>
  <c r="J48" i="6"/>
  <c r="N9" i="6"/>
  <c r="L34" i="6" l="1"/>
  <c r="L67" i="6"/>
  <c r="M67" i="6"/>
  <c r="L55" i="6"/>
  <c r="L48" i="6"/>
  <c r="O9" i="6"/>
  <c r="M22" i="6" l="1"/>
</calcChain>
</file>

<file path=xl/sharedStrings.xml><?xml version="1.0" encoding="utf-8"?>
<sst xmlns="http://schemas.openxmlformats.org/spreadsheetml/2006/main" count="390" uniqueCount="239">
  <si>
    <t>Формы квартального и годового отчетов о реализации муниципальной программы</t>
  </si>
  <si>
    <t>Форма 1</t>
  </si>
  <si>
    <t>Отчет об использовании бюджетных ассигнований бюджета  МО «Турочакский район» на реализацию муниципальной программы</t>
  </si>
  <si>
    <t>по состоянию на _________________________</t>
  </si>
  <si>
    <t>Наименование муниципальной программы</t>
  </si>
  <si>
    <t>Администратор муниципальной программы</t>
  </si>
  <si>
    <t>Статус</t>
  </si>
  <si>
    <t>Наименование муниципальной программы, подпрограммы, основного мероприятия, мероприятия</t>
  </si>
  <si>
    <t>Администратор, соисполнитель</t>
  </si>
  <si>
    <t>Код муниципальной программы</t>
  </si>
  <si>
    <t>Код бюджетной классификации</t>
  </si>
  <si>
    <t>Расходы бюджета МО «Турочакский район», тыс. рублей</t>
  </si>
  <si>
    <t>Кассовые расходы, %</t>
  </si>
  <si>
    <t>ГП</t>
  </si>
  <si>
    <t>ПП</t>
  </si>
  <si>
    <t>ОМ</t>
  </si>
  <si>
    <t>М</t>
  </si>
  <si>
    <t>ГРБС</t>
  </si>
  <si>
    <t>Рз</t>
  </si>
  <si>
    <t>Пр</t>
  </si>
  <si>
    <t>ЦС</t>
  </si>
  <si>
    <t>ВР</t>
  </si>
  <si>
    <t>сводная бюджетная роспись, план на 1 января отчетного года</t>
  </si>
  <si>
    <t>сводная бюджетная роспись на отчетную дату</t>
  </si>
  <si>
    <t>кассовое исполнение на отчетную дату</t>
  </si>
  <si>
    <t>к плану на 1 января отчетного года</t>
  </si>
  <si>
    <t>к плану на отчетную дату</t>
  </si>
  <si>
    <t>Муниципальная программа</t>
  </si>
  <si>
    <t>всего</t>
  </si>
  <si>
    <t>администратор программы</t>
  </si>
  <si>
    <t>соисполнитель 1</t>
  </si>
  <si>
    <t>соисполнитель …</t>
  </si>
  <si>
    <t>…</t>
  </si>
  <si>
    <t>Аналитическая ведомственная целевая программа</t>
  </si>
  <si>
    <t>Администратор программы</t>
  </si>
  <si>
    <t>Соисполнитель программы …</t>
  </si>
  <si>
    <t>Подпрограмма 1</t>
  </si>
  <si>
    <t>администратор подпрограммы</t>
  </si>
  <si>
    <t>Основное мероприятие 1</t>
  </si>
  <si>
    <t xml:space="preserve">ответственный исполнитель </t>
  </si>
  <si>
    <t>Мероприятие 1</t>
  </si>
  <si>
    <t>ответственный исполнитель</t>
  </si>
  <si>
    <t>Мероприятие …</t>
  </si>
  <si>
    <t>Основное мероприятие …</t>
  </si>
  <si>
    <t>Подпрограмма  …</t>
  </si>
  <si>
    <t>Форма 2</t>
  </si>
  <si>
    <t xml:space="preserve">Отчет о расходах на реализацию целей муниципальной программы за счет всех источников финансирования </t>
  </si>
  <si>
    <t>№ п/п</t>
  </si>
  <si>
    <t>Источник финансирования</t>
  </si>
  <si>
    <t>Оценка расходов, тыс. рублей</t>
  </si>
  <si>
    <t>Отношение фактических расходов к оценке расходов, %</t>
  </si>
  <si>
    <t>Оценка расходов (согласно муниципальной программе)</t>
  </si>
  <si>
    <t>Фактические расходы на отчетную дату</t>
  </si>
  <si>
    <t>бюджет  МО «Турочакский район»</t>
  </si>
  <si>
    <t>средства, планируемые к привлечению из  федерального бюджета</t>
  </si>
  <si>
    <t>средства, планируемые к привлечению из   республиканского бюджета</t>
  </si>
  <si>
    <t>бюджеты  сельских поселений</t>
  </si>
  <si>
    <t>иные источники</t>
  </si>
  <si>
    <t>Подпрограмма …</t>
  </si>
  <si>
    <t>Форма 3</t>
  </si>
  <si>
    <t xml:space="preserve">Отчет о выполнении основных мероприятий муниципальной программы </t>
  </si>
  <si>
    <t>Наименование подпрограммы,                                                основного мероприятия</t>
  </si>
  <si>
    <t>Ответственный исполнитель основного мероприятия, мероприятия</t>
  </si>
  <si>
    <t xml:space="preserve">Срок выполнения плановый </t>
  </si>
  <si>
    <t>Срок выполнения фактический</t>
  </si>
  <si>
    <t>Ожидаемый непосредственный результат</t>
  </si>
  <si>
    <t>Достигнутый непосредственный результат</t>
  </si>
  <si>
    <t>Процент выполнения целевого показателя, для достижения которого реализуется основное мероприятие, мероприятие</t>
  </si>
  <si>
    <t>Муниципальная программа (основные мероприятия в рамках аналитических ведомственных целевых программ)</t>
  </si>
  <si>
    <t xml:space="preserve">Подпрограмма 2 </t>
  </si>
  <si>
    <t>Форма 4</t>
  </si>
  <si>
    <t xml:space="preserve">Отчет о выполнении сводных показателей муниципальных заданий на оказание муниципальных услуг (выполнение работ) </t>
  </si>
  <si>
    <t xml:space="preserve"> Бюджетными учреждениями  МО «Турочакский район» в рамках муниципальной программы</t>
  </si>
  <si>
    <t>Наименование муниципальной услуги (работы)</t>
  </si>
  <si>
    <t>Наименование показателя, характеризующего объем услуги (работы)</t>
  </si>
  <si>
    <t>Единица измерения объема муниципальной услуги</t>
  </si>
  <si>
    <t>Значение показателя объема муниципальной услуги</t>
  </si>
  <si>
    <t>Расходы бюджета  МО «Турочакский район» на оказание муниципальной услуги (выполнение работы), тыс. рублей</t>
  </si>
  <si>
    <t>Кассовые расходы в %</t>
  </si>
  <si>
    <t>Процент выполнения целевого показателя, для достижения которого оказывается муниципальная услуга (выполняется работа)</t>
  </si>
  <si>
    <t>план</t>
  </si>
  <si>
    <t>факт</t>
  </si>
  <si>
    <t>сводная бюджетная роспись на 1 января отчетного года</t>
  </si>
  <si>
    <t>сводная бюджетная роспись на конец отчетного периода</t>
  </si>
  <si>
    <t>кассовое исполнение</t>
  </si>
  <si>
    <r>
      <t>Подпрограмма 1</t>
    </r>
    <r>
      <rPr>
        <i/>
        <sz val="9"/>
        <color rgb="FF000000"/>
        <rFont val="Times New Roman"/>
        <family val="1"/>
        <charset val="204"/>
      </rPr>
      <t xml:space="preserve"> (указать наименование подпрограммы, в рамках которой оказывается муниципальная услуга (выполняется работа))</t>
    </r>
  </si>
  <si>
    <r>
      <t xml:space="preserve">Основное мероприятие </t>
    </r>
    <r>
      <rPr>
        <i/>
        <sz val="9"/>
        <color rgb="FF000000"/>
        <rFont val="Times New Roman"/>
        <family val="1"/>
        <charset val="204"/>
      </rPr>
      <t>(указать наименование основного мероприятия, в рамках которого оказывается муниципальная услуга (выполняется работа))</t>
    </r>
  </si>
  <si>
    <r>
      <t>Подпрограмма</t>
    </r>
    <r>
      <rPr>
        <i/>
        <sz val="9"/>
        <color rgb="FF000000"/>
        <rFont val="Times New Roman"/>
        <family val="1"/>
        <charset val="204"/>
      </rPr>
      <t>2 (указать наименование подпрограммы, в рамках которой оказывается муниципальная услуга (выполняется работа))</t>
    </r>
  </si>
  <si>
    <t>Форма 5</t>
  </si>
  <si>
    <t>Отчет о выполнении публичных нормативных обязательств в рамках муниципальной программы</t>
  </si>
  <si>
    <t>Наименование публичного нормативного обязательства</t>
  </si>
  <si>
    <t>Наименование нормативного правового акта, устанавливающего публичное нормативное обязательство</t>
  </si>
  <si>
    <t>Код классификации расходов бюджетов (ГРБС, Рз, Пр, ЦС, ВР)</t>
  </si>
  <si>
    <t>Наименование показателя[1]</t>
  </si>
  <si>
    <t>Значение показателей</t>
  </si>
  <si>
    <t>% выполнения целевого показателя, на достижение которого влияет реализация публичного нормативного обязательства</t>
  </si>
  <si>
    <t>План на год</t>
  </si>
  <si>
    <t>План на отчетный период</t>
  </si>
  <si>
    <t>Фактическое исполнение на отчетную дату</t>
  </si>
  <si>
    <t>% исполнения плана на отчетный период</t>
  </si>
  <si>
    <r>
      <t>Подпрограмма 1</t>
    </r>
    <r>
      <rPr>
        <i/>
        <sz val="9"/>
        <color rgb="FF000000"/>
        <rFont val="Times New Roman"/>
        <family val="1"/>
        <charset val="204"/>
      </rPr>
      <t>(указать наименование подпрограммы, в рамках которой реализуется публичное нормативное обязательство)</t>
    </r>
  </si>
  <si>
    <r>
      <t xml:space="preserve">Основное мероприятие </t>
    </r>
    <r>
      <rPr>
        <i/>
        <sz val="9"/>
        <color rgb="FF000000"/>
        <rFont val="Times New Roman"/>
        <family val="1"/>
        <charset val="204"/>
      </rPr>
      <t>(указать наименование основного мероприятия, в рамках которого реализуется публичное нормативное обязательство)</t>
    </r>
  </si>
  <si>
    <t>Размер установленных выплат, руб.</t>
  </si>
  <si>
    <t>Оценка получателей, чел.</t>
  </si>
  <si>
    <t>Расходы бюджета на выполнение публичного нормативного обязательства, тыс. руб.</t>
  </si>
  <si>
    <t>Расходы  бюджета на выполнение публичного нормативного обязательства, тыс. руб.</t>
  </si>
  <si>
    <r>
      <t>Подпрограмма …</t>
    </r>
    <r>
      <rPr>
        <i/>
        <sz val="9"/>
        <color rgb="FF000000"/>
        <rFont val="Times New Roman"/>
        <family val="1"/>
        <charset val="204"/>
      </rPr>
      <t>(указать наименование подпрограммы, в рамках которой реализуется публичное нормативное обязательство)</t>
    </r>
  </si>
  <si>
    <t>[1]В случае установления нормативным правовым актом порядка расчета размера установленных выплат в строке «Размер установленных выплат» указываются реквизиты соответствующего нормативного правового акта.</t>
  </si>
  <si>
    <t>Форма 6</t>
  </si>
  <si>
    <t xml:space="preserve">Отчет о достигнутых значениях целевых показателей муниципальной программы </t>
  </si>
  <si>
    <t xml:space="preserve">Наименование целевого показателя </t>
  </si>
  <si>
    <t>Единица измерения</t>
  </si>
  <si>
    <t xml:space="preserve">Значения целевых показателей </t>
  </si>
  <si>
    <t>план на текущий год</t>
  </si>
  <si>
    <t>значение на конец отчетного периода</t>
  </si>
  <si>
    <t>Форма 7</t>
  </si>
  <si>
    <t xml:space="preserve">Сведения о внесенных в муниципальную программу изменениях </t>
  </si>
  <si>
    <t>Вид нормативного правового акта</t>
  </si>
  <si>
    <t>Дата принятия</t>
  </si>
  <si>
    <t>Номер</t>
  </si>
  <si>
    <t>Суть изменений (краткое изложение)</t>
  </si>
  <si>
    <t>постановление  главы администрации МО «Турочакский район»</t>
  </si>
  <si>
    <t>Объем расходов, тыс. руб.</t>
  </si>
  <si>
    <t>СД - степень достижения цели (соотношение планового и фактического знаяения показателей)</t>
  </si>
  <si>
    <t xml:space="preserve">М – количество показателей цели </t>
  </si>
  <si>
    <t>ДЗ -доля затрат за счет бюджетных средств</t>
  </si>
  <si>
    <t>СР *ДЗ</t>
  </si>
  <si>
    <t>Уровень затрат</t>
  </si>
  <si>
    <t>Эффективность реализации муниципальной программы</t>
  </si>
  <si>
    <t>по состоянию на 01 августа 2015 года</t>
  </si>
  <si>
    <t>Администрация муниципального образования "Турочакский район" (отдел экономического развития)</t>
  </si>
  <si>
    <t>ЭКОНОМИЧЕСКОЕ РАЗВИТИЕ ТУРОЧАКСКОГО РАЙОНА НА 2013-2018 ГОДЫ</t>
  </si>
  <si>
    <t xml:space="preserve">О приведении в соответствие с решением Совета депутатов Турочакского района № 13-1 от 29 декабря 2014 года «О бюджете муниципального образования «Турочакский район» на 2015 год и плановый период 2016-2017 годов» программ Турочакского района </t>
  </si>
  <si>
    <t>постановление  главы МО «Турочакский район»</t>
  </si>
  <si>
    <t>О внесении изменений в постановление № 376 от 18 июля 2014 года «Об утверждении муниципальной программы «Экономическое развитие Турочакского района на 2013-2018 годы» (изменения в аналитические программы)</t>
  </si>
  <si>
    <t>20 марта 2015 года</t>
  </si>
  <si>
    <t>по состоянию на 01 января 2015 года</t>
  </si>
  <si>
    <t>24 июля 2015 года</t>
  </si>
  <si>
    <t>х</t>
  </si>
  <si>
    <t>%</t>
  </si>
  <si>
    <t>ед</t>
  </si>
  <si>
    <r>
      <rPr>
        <b/>
        <sz val="10"/>
        <rFont val="Times New Roman"/>
        <family val="1"/>
        <charset val="204"/>
      </rPr>
      <t>Степень реализации</t>
    </r>
    <r>
      <rPr>
        <sz val="10"/>
        <rFont val="Times New Roman"/>
        <family val="1"/>
        <charset val="204"/>
      </rPr>
      <t xml:space="preserve"> СР = ∑(СД) / М*0,6+ ∑ (СР*ДЗ) *0,3+СРавцп*0,1</t>
    </r>
  </si>
  <si>
    <t>удельный вес численности обучающихся по программам дополнительного образования</t>
  </si>
  <si>
    <t>удельный вес численности обучающихся по прграммам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</si>
  <si>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численность детей, занимающихся в образовательных организациях дополнительного образования муниципального образования</t>
  </si>
  <si>
    <t>чел</t>
  </si>
  <si>
    <t>количество детей оздоровленных в летний период на территории муниципального образования и за его пределами</t>
  </si>
  <si>
    <t>экономия топливно-энергетических рессурсов</t>
  </si>
  <si>
    <t>доля муниципальных бюджетных учреждений оснащённых приборами учёта:электрической энергии, тепловой энергии, холодной воды</t>
  </si>
  <si>
    <t>количество заключённых энергосервисных договоров</t>
  </si>
  <si>
    <t>доля муниципальных бюджетных учреждений в которых проведено энергетическое обследование</t>
  </si>
  <si>
    <t>увеличение доли молодёжи, участвующей в мероприятиях молодёжной политики (научно-практические конференции, семинары,фестивали)</t>
  </si>
  <si>
    <t>увеличение доли талантливых молодых людей, участвующих в мероприятиях военно-патриотического воспитания</t>
  </si>
  <si>
    <t>увеличение доли молодых талантливых людей, участвующих в мероприятиях, напроавленных на профилактику асоциальных явлений в молодёжной сфере</t>
  </si>
  <si>
    <t>охват детей от 3 до 7 лет образовательными программами дошкольного  образования в муниципальном образовании</t>
  </si>
  <si>
    <t>доля выпускников муниципальных общеобразовательных учреждений, сдавших ЕГЭ</t>
  </si>
  <si>
    <t>доля выпускников муниципальных общеобразовательных учреждений, прошедших ГИА за курс основной школы</t>
  </si>
  <si>
    <t>Доля муниципальных учреждений, соответствующих санитарным нормам и требованиям</t>
  </si>
  <si>
    <t>Уровень фактической обеспеченности учреждениями культуры (клубами и учреждениями клубного типа) в муниципальном районе от нормативной потребности</t>
  </si>
  <si>
    <t>Уровень фактической обеспеченности учреждениями культуры (библиотеками) в муниципальном районе от нормативной потребности</t>
  </si>
  <si>
    <t>Расходы бюджета муниципального образования на физическую культуру и спорт в расчете на одного жителя</t>
  </si>
  <si>
    <t>тыс.рублей</t>
  </si>
  <si>
    <t xml:space="preserve">Удельный вес населения, систематически занимающегося физической культурой и спортом </t>
  </si>
  <si>
    <t>Доля детей в возрасте 1-6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1-6 лет</t>
  </si>
  <si>
    <t>Доля детей в возрасте 1-6 лет, состоящих на учете для определения в муниципальные дошкольные образовательные учреждения, в общей численности детей в возрасте 1-6 лет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</si>
  <si>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</si>
  <si>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</t>
  </si>
  <si>
    <t>доля молодых людей (14-35 лет), участвующих в реализации молодежной политики Турочакского района в общей численности молодых людей, проживающих в Турочакском районе</t>
  </si>
  <si>
    <t>Доля зданий муниципальных учреждений образования, соответствующих санитарным нормам и требованиям и нормам СанПина, в общей численности зданий  муниципальных учреждений образования</t>
  </si>
  <si>
    <t>Подпрограмма " Развитие образования в Турочакском районе"</t>
  </si>
  <si>
    <t>Численность детей в дошкольных образовательных учреждениях</t>
  </si>
  <si>
    <t>чел.</t>
  </si>
  <si>
    <t>Обеспеченность дошкольными образовательными учреждениями на 1000 детей в возрасте 1-6 лет</t>
  </si>
  <si>
    <t>мест</t>
  </si>
  <si>
    <t>Численность обучающихся в образовательных учреждениях (без вечерних (сменных))</t>
  </si>
  <si>
    <t>Доля учителей муниципальных общеобразовательных учреждений, имеющих первую и высшую квалификационную категории, от общей численности учителей</t>
  </si>
  <si>
    <t>Доля обучающихся в муниципальных общеобразовательных учреждениях, посещающих кружки и секции  в общей численности учащихся соответствующих учреждений</t>
  </si>
  <si>
    <t>ВЦП «Обеспечение дополнительного образования детей в сфере культуры и искусства на 2013-2015гг.»</t>
  </si>
  <si>
    <t>Доля детей, посещающих школы искусств от общего числа детей охваченных дополнительным образованием</t>
  </si>
  <si>
    <t>Доля детей обучающихся в ДШИ от общего кол-ва детей 6-18 лет, проживающих на территории МО</t>
  </si>
  <si>
    <t>Доля детей, принявших участие в региональных, муниципальных конкурсных мероприятиях, от общего числа детей 6-18 лет, проживающих  на территории МО</t>
  </si>
  <si>
    <t>Увеличение количества населенных пунктов МО «Турочакский район», охваченных системой дополнительного образования детей в обл. искусств</t>
  </si>
  <si>
    <t>ед.</t>
  </si>
  <si>
    <t>СОЦИАЛЬНОЕ РАЗВИТИЕ ТУРОЧАКСКОГО РАЙОНА НА 2013-2018 ГОДЫ</t>
  </si>
  <si>
    <t>Администрация муниципального образования "Турочакский район" (отдел межмуниципальных отношений)</t>
  </si>
  <si>
    <t>Муниципальная программа СОЦИАЛЬНОЕ РАЗВИТИЕ ТУРОЧАКСКОГО РАЙОНА НА 2013-2018 ГОДЫ</t>
  </si>
  <si>
    <t>Подпрограмма "Развитие культуры и спорта в Турочакском районе"</t>
  </si>
  <si>
    <t>на 1000 чел.</t>
  </si>
  <si>
    <t>Количество клубных формирований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</si>
  <si>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</si>
  <si>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граждан, принявших участие в физкультурно-оздоровительных мероприятиях, от общей численности населения</t>
  </si>
  <si>
    <t>Аналитическая ведомственная целевая программа«Повышение эффективности муниципального управления в Управлении образования администрации МО «Турочакский район» на 2013-2015 годы»</t>
  </si>
  <si>
    <t>Аналитическая ведомственная целевая программа«Повышение эффективности муниципального управления в Отделе межмуниципальных отношений администрации МО «Турочакский район» на 2016-2018 годы»</t>
  </si>
  <si>
    <t>ВЦП «Развитие  культуры в Турочакском районе 2013-2015 г.г.»</t>
  </si>
  <si>
    <t>ВЦП «Реализация молодежной политики на 2013-2015г.г.»</t>
  </si>
  <si>
    <t>ВЦП «Развитие физической культуры и спорта на 2013-2015гг»</t>
  </si>
  <si>
    <t>ВЦП «Повышение энергетической эффективности объектов культуры и спорта 2013-2015 г.г.»</t>
  </si>
  <si>
    <t>ВЦП "Развитие дошкольного и  общего образования на 2013 -2015 годы"</t>
  </si>
  <si>
    <t>ВЦП "Развитие  дополнительного образования на 2013 -2015 годы"</t>
  </si>
  <si>
    <t>ВЦП "Энергосбережение и повышение энергетической эффективности объектов образования муниципального образования «Турочакский  район»  на 2013-2015 годы"</t>
  </si>
  <si>
    <t>Удельный вес населения, систематически занимающегося физической культурой и спортом</t>
  </si>
  <si>
    <t>Обеспеченность спортивными сооружениями</t>
  </si>
  <si>
    <t>Количество детей систематически занимающихся спортом</t>
  </si>
  <si>
    <t>Количество граждан систематически занимающихся спортом</t>
  </si>
  <si>
    <t>Количество базовых видов спорта на территории района</t>
  </si>
  <si>
    <t xml:space="preserve">Экономия топливно-энергетических ресурсов </t>
  </si>
  <si>
    <t xml:space="preserve">электрическая энергия </t>
  </si>
  <si>
    <t>тепловая энергия</t>
  </si>
  <si>
    <t xml:space="preserve">Удельная величина потребления энергетических ресурсов муниципальными бюджетными учреждениями:
</t>
  </si>
  <si>
    <t>холодная вода</t>
  </si>
  <si>
    <t>кВт/кв.м.</t>
  </si>
  <si>
    <t>Гкал/ кв.м.</t>
  </si>
  <si>
    <t xml:space="preserve">
</t>
  </si>
  <si>
    <t>куб.м./чел.</t>
  </si>
  <si>
    <t>Доля муниципальных бюджетных учреждений оснащенных приборами учета:</t>
  </si>
  <si>
    <t xml:space="preserve">  тепловой энергии </t>
  </si>
  <si>
    <t xml:space="preserve"> электрической энергии</t>
  </si>
  <si>
    <t xml:space="preserve">Доля муниципальных бюджетных учреждений в которых проведено энергетическое обследование </t>
  </si>
  <si>
    <t>Количество заключенных энергосервисныхдоговоров</t>
  </si>
  <si>
    <t>Удельный вес населения, посещающих клубные учреждения</t>
  </si>
  <si>
    <t xml:space="preserve">Книгообеспеченность на 1-го жителя </t>
  </si>
  <si>
    <t>экз.</t>
  </si>
  <si>
    <t>Количество культурно-массовых мероприятий</t>
  </si>
  <si>
    <t>Количество населения, участвующего в культурно-досуговых мероприятиях, проводимых учреждениями культуры, и в работе любительских объединений</t>
  </si>
  <si>
    <t>Количество зарегистрированных пользователей</t>
  </si>
  <si>
    <t>чит.</t>
  </si>
  <si>
    <t>Количество посещений</t>
  </si>
  <si>
    <t>посещ.</t>
  </si>
  <si>
    <t>Снижение доли муниципальных учреждений культуры, здания которых находятся в аварийном состоянии от общего количества учреждений культуры находящихся в аварийном состоянии на 20%</t>
  </si>
  <si>
    <t>Количество мероприятий для привлечения широкой общественности к решению актуальных проблем района</t>
  </si>
  <si>
    <t>Количество проведенных мероприятий с привлечением общественности района к участию в выработке и реализации первоочередных задач развития района через функционирование Общественного Совета Турочакского района</t>
  </si>
  <si>
    <t>Количество сельских клубов, материально-техническая база которых улучшена</t>
  </si>
  <si>
    <t>Число мероприятий, направленных на сохранение и развитие самобытной культуры коренных малочисленных народов</t>
  </si>
  <si>
    <t>Количество организованных мероприятий социальной направленности районного уровня</t>
  </si>
  <si>
    <t>Количество отремонтированных памятников, мемориалов, посвященных ВОВ</t>
  </si>
  <si>
    <t>количество книговыдач  на 1000 человек населения</t>
  </si>
  <si>
    <t>количество экземпляров новых поступлений в библиотечные фонды общедоступных библиотек на 1000 человек населения</t>
  </si>
  <si>
    <t>Степень реализации основных мероприятий (СР=СУМ(СД)/М))</t>
  </si>
  <si>
    <t>по состоянию на 01 января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</si>
</sst>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83">
    <xf numFmtId="0" fontId="0" fillId="0" borderId="0" xfId="0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5" fillId="0" borderId="0" xfId="0" applyFont="1" applyAlignment="1">
      <alignment horizontal="right" vertical="center" indent="2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6" fontId="6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0" xfId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13" xfId="0" applyBorder="1"/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" fontId="13" fillId="0" borderId="13" xfId="0" applyNumberFormat="1" applyFont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4" fillId="4" borderId="0" xfId="0" applyFont="1" applyFill="1"/>
    <xf numFmtId="0" fontId="14" fillId="3" borderId="0" xfId="0" applyFont="1" applyFill="1"/>
    <xf numFmtId="0" fontId="4" fillId="2" borderId="13" xfId="0" applyFont="1" applyFill="1" applyBorder="1" applyAlignment="1">
      <alignment horizontal="center" vertical="center" wrapText="1"/>
    </xf>
    <xf numFmtId="2" fontId="17" fillId="2" borderId="13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2" fontId="4" fillId="4" borderId="13" xfId="0" applyNumberFormat="1" applyFont="1" applyFill="1" applyBorder="1" applyAlignment="1">
      <alignment horizontal="center" vertical="center" wrapText="1"/>
    </xf>
    <xf numFmtId="164" fontId="15" fillId="0" borderId="17" xfId="0" applyNumberFormat="1" applyFont="1" applyFill="1" applyBorder="1" applyAlignment="1">
      <alignment horizontal="center" vertical="center" wrapText="1"/>
    </xf>
    <xf numFmtId="2" fontId="13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64" fontId="16" fillId="2" borderId="17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15" fillId="0" borderId="17" xfId="0" applyNumberFormat="1" applyFont="1" applyFill="1" applyBorder="1" applyAlignment="1">
      <alignment horizontal="center" vertical="center" wrapText="1"/>
    </xf>
    <xf numFmtId="2" fontId="17" fillId="4" borderId="13" xfId="0" applyNumberFormat="1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8" fillId="4" borderId="0" xfId="0" applyFont="1" applyFill="1"/>
    <xf numFmtId="0" fontId="5" fillId="0" borderId="0" xfId="0" applyFont="1" applyAlignment="1">
      <alignment horizontal="center" vertical="center" wrapText="1"/>
    </xf>
    <xf numFmtId="0" fontId="19" fillId="0" borderId="0" xfId="0" applyFont="1"/>
    <xf numFmtId="2" fontId="17" fillId="3" borderId="13" xfId="0" applyNumberFormat="1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8" fillId="3" borderId="0" xfId="0" applyFont="1" applyFill="1"/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/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17" fillId="0" borderId="13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/>
    <xf numFmtId="0" fontId="4" fillId="5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vertical="center"/>
    </xf>
    <xf numFmtId="0" fontId="4" fillId="5" borderId="13" xfId="0" applyFont="1" applyFill="1" applyBorder="1" applyAlignment="1">
      <alignment horizontal="center" vertical="center" wrapText="1"/>
    </xf>
    <xf numFmtId="2" fontId="4" fillId="5" borderId="13" xfId="0" applyNumberFormat="1" applyFont="1" applyFill="1" applyBorder="1" applyAlignment="1">
      <alignment horizontal="center" vertical="center" wrapText="1"/>
    </xf>
    <xf numFmtId="2" fontId="17" fillId="5" borderId="13" xfId="0" applyNumberFormat="1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8" fillId="5" borderId="0" xfId="0" applyFont="1" applyFill="1"/>
    <xf numFmtId="0" fontId="13" fillId="0" borderId="1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center" vertical="center"/>
    </xf>
    <xf numFmtId="2" fontId="13" fillId="0" borderId="13" xfId="0" applyNumberFormat="1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9" fillId="0" borderId="0" xfId="0" applyFont="1" applyFill="1"/>
    <xf numFmtId="0" fontId="0" fillId="0" borderId="0" xfId="0" applyFont="1" applyFill="1"/>
    <xf numFmtId="0" fontId="13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19" fillId="2" borderId="0" xfId="0" applyFont="1" applyFill="1"/>
    <xf numFmtId="0" fontId="0" fillId="2" borderId="0" xfId="0" applyFill="1"/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2" fontId="13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2" fontId="13" fillId="0" borderId="13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right" vertical="center" wrapText="1"/>
    </xf>
    <xf numFmtId="164" fontId="13" fillId="0" borderId="13" xfId="0" applyNumberFormat="1" applyFont="1" applyFill="1" applyBorder="1" applyAlignment="1">
      <alignment horizontal="center" vertical="center" wrapText="1"/>
    </xf>
    <xf numFmtId="164" fontId="13" fillId="0" borderId="13" xfId="0" applyNumberFormat="1" applyFont="1" applyBorder="1" applyAlignment="1">
      <alignment horizontal="center" vertical="center" wrapText="1"/>
    </xf>
    <xf numFmtId="165" fontId="4" fillId="2" borderId="13" xfId="0" applyNumberFormat="1" applyFont="1" applyFill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164" fontId="13" fillId="6" borderId="13" xfId="0" applyNumberFormat="1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2" xfId="1" applyBorder="1" applyAlignment="1">
      <alignment horizontal="center" vertical="center" wrapText="1"/>
    </xf>
    <xf numFmtId="0" fontId="12" fillId="0" borderId="3" xfId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A19" workbookViewId="0">
      <selection activeCell="A6" sqref="A6:C6"/>
    </sheetView>
  </sheetViews>
  <sheetFormatPr defaultRowHeight="15" x14ac:dyDescent="0.25"/>
  <cols>
    <col min="3" max="3" width="20.85546875" customWidth="1"/>
  </cols>
  <sheetData>
    <row r="1" spans="1:17" ht="15.75" x14ac:dyDescent="0.25">
      <c r="Q1" s="1" t="s">
        <v>1</v>
      </c>
    </row>
    <row r="2" spans="1:17" ht="15.75" x14ac:dyDescent="0.25">
      <c r="A2" s="124" t="s">
        <v>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4" spans="1:17" x14ac:dyDescent="0.25">
      <c r="A4" s="125" t="s">
        <v>2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</row>
    <row r="5" spans="1:17" x14ac:dyDescent="0.25">
      <c r="A5" s="125" t="s">
        <v>136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</row>
    <row r="6" spans="1:17" ht="17.25" customHeight="1" x14ac:dyDescent="0.25">
      <c r="A6" s="127" t="s">
        <v>4</v>
      </c>
      <c r="B6" s="127"/>
      <c r="C6" s="127"/>
      <c r="D6" s="128" t="s">
        <v>131</v>
      </c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</row>
    <row r="7" spans="1:17" x14ac:dyDescent="0.25">
      <c r="A7" s="127" t="s">
        <v>5</v>
      </c>
      <c r="B7" s="127"/>
      <c r="C7" s="127"/>
      <c r="D7" s="128" t="s">
        <v>130</v>
      </c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</row>
    <row r="8" spans="1:17" ht="3.75" customHeight="1" x14ac:dyDescent="0.25">
      <c r="A8" s="129"/>
      <c r="B8" s="129"/>
      <c r="C8" s="129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</row>
    <row r="9" spans="1:17" ht="55.5" customHeight="1" x14ac:dyDescent="0.25">
      <c r="A9" s="131" t="s">
        <v>6</v>
      </c>
      <c r="B9" s="131" t="s">
        <v>7</v>
      </c>
      <c r="C9" s="131" t="s">
        <v>8</v>
      </c>
      <c r="D9" s="131" t="s">
        <v>9</v>
      </c>
      <c r="E9" s="131"/>
      <c r="F9" s="131"/>
      <c r="G9" s="131"/>
      <c r="H9" s="131" t="s">
        <v>10</v>
      </c>
      <c r="I9" s="131"/>
      <c r="J9" s="131"/>
      <c r="K9" s="131"/>
      <c r="L9" s="131"/>
      <c r="M9" s="131" t="s">
        <v>11</v>
      </c>
      <c r="N9" s="131"/>
      <c r="O9" s="131"/>
      <c r="P9" s="131" t="s">
        <v>12</v>
      </c>
      <c r="Q9" s="131"/>
    </row>
    <row r="10" spans="1:17" ht="78.75" x14ac:dyDescent="0.25">
      <c r="A10" s="131"/>
      <c r="B10" s="131"/>
      <c r="C10" s="131"/>
      <c r="D10" s="23" t="s">
        <v>13</v>
      </c>
      <c r="E10" s="23" t="s">
        <v>14</v>
      </c>
      <c r="F10" s="23" t="s">
        <v>15</v>
      </c>
      <c r="G10" s="23" t="s">
        <v>16</v>
      </c>
      <c r="H10" s="23" t="s">
        <v>17</v>
      </c>
      <c r="I10" s="23" t="s">
        <v>18</v>
      </c>
      <c r="J10" s="23" t="s">
        <v>19</v>
      </c>
      <c r="K10" s="23" t="s">
        <v>20</v>
      </c>
      <c r="L10" s="23" t="s">
        <v>21</v>
      </c>
      <c r="M10" s="23" t="s">
        <v>22</v>
      </c>
      <c r="N10" s="23" t="s">
        <v>23</v>
      </c>
      <c r="O10" s="23" t="s">
        <v>24</v>
      </c>
      <c r="P10" s="23" t="s">
        <v>25</v>
      </c>
      <c r="Q10" s="23" t="s">
        <v>26</v>
      </c>
    </row>
    <row r="11" spans="1:17" x14ac:dyDescent="0.25">
      <c r="A11" s="126" t="s">
        <v>27</v>
      </c>
      <c r="B11" s="126"/>
      <c r="C11" s="24" t="s">
        <v>28</v>
      </c>
      <c r="D11" s="24"/>
      <c r="E11" s="24"/>
      <c r="F11" s="24"/>
      <c r="G11" s="24"/>
      <c r="H11" s="25"/>
      <c r="I11" s="25"/>
      <c r="J11" s="25"/>
      <c r="K11" s="25"/>
      <c r="L11" s="25"/>
      <c r="M11" s="26"/>
      <c r="N11" s="26"/>
      <c r="O11" s="26"/>
      <c r="P11" s="26"/>
      <c r="Q11" s="26"/>
    </row>
    <row r="12" spans="1:17" ht="22.5" customHeight="1" x14ac:dyDescent="0.25">
      <c r="A12" s="126"/>
      <c r="B12" s="126"/>
      <c r="C12" s="24" t="s">
        <v>29</v>
      </c>
      <c r="D12" s="24"/>
      <c r="E12" s="24"/>
      <c r="F12" s="24"/>
      <c r="G12" s="24"/>
      <c r="H12" s="25"/>
      <c r="I12" s="25"/>
      <c r="J12" s="25"/>
      <c r="K12" s="25"/>
      <c r="L12" s="25"/>
      <c r="M12" s="26"/>
      <c r="N12" s="26"/>
      <c r="O12" s="26"/>
      <c r="P12" s="26"/>
      <c r="Q12" s="26"/>
    </row>
    <row r="13" spans="1:17" ht="15.75" customHeight="1" x14ac:dyDescent="0.25">
      <c r="A13" s="126"/>
      <c r="B13" s="126"/>
      <c r="C13" s="24" t="s">
        <v>30</v>
      </c>
      <c r="D13" s="24"/>
      <c r="E13" s="24"/>
      <c r="F13" s="24"/>
      <c r="G13" s="24"/>
      <c r="H13" s="25"/>
      <c r="I13" s="25"/>
      <c r="J13" s="25"/>
      <c r="K13" s="25"/>
      <c r="L13" s="25"/>
      <c r="M13" s="26"/>
      <c r="N13" s="26"/>
      <c r="O13" s="26"/>
      <c r="P13" s="26"/>
      <c r="Q13" s="26"/>
    </row>
    <row r="14" spans="1:17" ht="15.75" customHeight="1" x14ac:dyDescent="0.25">
      <c r="A14" s="126"/>
      <c r="B14" s="126"/>
      <c r="C14" s="24" t="s">
        <v>31</v>
      </c>
      <c r="D14" s="24"/>
      <c r="E14" s="24"/>
      <c r="F14" s="24"/>
      <c r="G14" s="24"/>
      <c r="H14" s="25"/>
      <c r="I14" s="25"/>
      <c r="J14" s="25"/>
      <c r="K14" s="25"/>
      <c r="L14" s="25"/>
      <c r="M14" s="26"/>
      <c r="N14" s="26"/>
      <c r="O14" s="26"/>
      <c r="P14" s="26"/>
      <c r="Q14" s="26"/>
    </row>
    <row r="15" spans="1:17" x14ac:dyDescent="0.25">
      <c r="A15" s="126"/>
      <c r="B15" s="126"/>
      <c r="C15" s="24" t="s">
        <v>32</v>
      </c>
      <c r="D15" s="24"/>
      <c r="E15" s="24"/>
      <c r="F15" s="24"/>
      <c r="G15" s="24"/>
      <c r="H15" s="25"/>
      <c r="I15" s="25"/>
      <c r="J15" s="25"/>
      <c r="K15" s="25"/>
      <c r="L15" s="25"/>
      <c r="M15" s="26"/>
      <c r="N15" s="26"/>
      <c r="O15" s="26"/>
      <c r="P15" s="26"/>
      <c r="Q15" s="26"/>
    </row>
    <row r="16" spans="1:17" ht="56.25" x14ac:dyDescent="0.25">
      <c r="A16" s="24" t="s">
        <v>33</v>
      </c>
      <c r="B16" s="24"/>
      <c r="C16" s="24" t="s">
        <v>34</v>
      </c>
      <c r="D16" s="24"/>
      <c r="E16" s="24"/>
      <c r="F16" s="24"/>
      <c r="G16" s="24"/>
      <c r="H16" s="25"/>
      <c r="I16" s="25"/>
      <c r="J16" s="25"/>
      <c r="K16" s="25"/>
      <c r="L16" s="25"/>
      <c r="M16" s="26"/>
      <c r="N16" s="26"/>
      <c r="O16" s="26"/>
      <c r="P16" s="26"/>
      <c r="Q16" s="26"/>
    </row>
    <row r="17" spans="1:17" ht="56.25" x14ac:dyDescent="0.25">
      <c r="A17" s="24" t="s">
        <v>33</v>
      </c>
      <c r="B17" s="24"/>
      <c r="C17" s="24" t="s">
        <v>35</v>
      </c>
      <c r="D17" s="24"/>
      <c r="E17" s="24"/>
      <c r="F17" s="24"/>
      <c r="G17" s="24"/>
      <c r="H17" s="25"/>
      <c r="I17" s="25"/>
      <c r="J17" s="25"/>
      <c r="K17" s="25"/>
      <c r="L17" s="25"/>
      <c r="M17" s="26"/>
      <c r="N17" s="26"/>
      <c r="O17" s="26"/>
      <c r="P17" s="26"/>
      <c r="Q17" s="26"/>
    </row>
    <row r="18" spans="1:17" x14ac:dyDescent="0.25">
      <c r="A18" s="126" t="s">
        <v>36</v>
      </c>
      <c r="B18" s="126"/>
      <c r="C18" s="24" t="s">
        <v>28</v>
      </c>
      <c r="D18" s="24"/>
      <c r="E18" s="24"/>
      <c r="F18" s="24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2"/>
    </row>
    <row r="19" spans="1:17" ht="22.5" x14ac:dyDescent="0.25">
      <c r="A19" s="126"/>
      <c r="B19" s="126"/>
      <c r="C19" s="24" t="s">
        <v>37</v>
      </c>
      <c r="D19" s="24"/>
      <c r="E19" s="24"/>
      <c r="F19" s="24"/>
      <c r="G19" s="25"/>
      <c r="H19" s="25"/>
      <c r="I19" s="25"/>
      <c r="J19" s="25"/>
      <c r="K19" s="25"/>
      <c r="L19" s="26"/>
      <c r="M19" s="26"/>
      <c r="N19" s="26"/>
      <c r="O19" s="26"/>
      <c r="P19" s="26"/>
      <c r="Q19" s="22"/>
    </row>
    <row r="20" spans="1:17" x14ac:dyDescent="0.25">
      <c r="A20" s="126"/>
      <c r="B20" s="126"/>
      <c r="C20" s="24" t="s">
        <v>30</v>
      </c>
      <c r="D20" s="24"/>
      <c r="E20" s="24"/>
      <c r="F20" s="24"/>
      <c r="G20" s="25"/>
      <c r="H20" s="25"/>
      <c r="I20" s="25"/>
      <c r="J20" s="25"/>
      <c r="K20" s="25"/>
      <c r="L20" s="26"/>
      <c r="M20" s="26"/>
      <c r="N20" s="26"/>
      <c r="O20" s="26"/>
      <c r="P20" s="26"/>
      <c r="Q20" s="22"/>
    </row>
    <row r="21" spans="1:17" x14ac:dyDescent="0.25">
      <c r="A21" s="126"/>
      <c r="B21" s="126"/>
      <c r="C21" s="24" t="s">
        <v>31</v>
      </c>
      <c r="D21" s="24"/>
      <c r="E21" s="24"/>
      <c r="F21" s="24"/>
      <c r="G21" s="25"/>
      <c r="H21" s="25"/>
      <c r="I21" s="25"/>
      <c r="J21" s="25"/>
      <c r="K21" s="25"/>
      <c r="L21" s="26"/>
      <c r="M21" s="26"/>
      <c r="N21" s="26"/>
      <c r="O21" s="26"/>
      <c r="P21" s="26"/>
      <c r="Q21" s="22"/>
    </row>
    <row r="22" spans="1:17" x14ac:dyDescent="0.25">
      <c r="A22" s="126"/>
      <c r="B22" s="126"/>
      <c r="C22" s="24" t="s">
        <v>32</v>
      </c>
      <c r="D22" s="24"/>
      <c r="E22" s="24"/>
      <c r="F22" s="24"/>
      <c r="G22" s="25"/>
      <c r="H22" s="25"/>
      <c r="I22" s="25"/>
      <c r="J22" s="25"/>
      <c r="K22" s="25"/>
      <c r="L22" s="26"/>
      <c r="M22" s="26"/>
      <c r="N22" s="26"/>
      <c r="O22" s="26"/>
      <c r="P22" s="26"/>
      <c r="Q22" s="22"/>
    </row>
    <row r="23" spans="1:17" ht="33.75" x14ac:dyDescent="0.25">
      <c r="A23" s="24" t="s">
        <v>38</v>
      </c>
      <c r="B23" s="24"/>
      <c r="C23" s="24" t="s">
        <v>39</v>
      </c>
      <c r="D23" s="24"/>
      <c r="E23" s="24"/>
      <c r="F23" s="24"/>
      <c r="G23" s="25"/>
      <c r="H23" s="25"/>
      <c r="I23" s="25"/>
      <c r="J23" s="25"/>
      <c r="K23" s="25"/>
      <c r="L23" s="26"/>
      <c r="M23" s="26"/>
      <c r="N23" s="26"/>
      <c r="O23" s="26"/>
      <c r="P23" s="26"/>
      <c r="Q23" s="22"/>
    </row>
    <row r="24" spans="1:17" ht="22.5" x14ac:dyDescent="0.25">
      <c r="A24" s="24" t="s">
        <v>40</v>
      </c>
      <c r="B24" s="24"/>
      <c r="C24" s="24" t="s">
        <v>41</v>
      </c>
      <c r="D24" s="24"/>
      <c r="E24" s="24"/>
      <c r="F24" s="24"/>
      <c r="G24" s="25"/>
      <c r="H24" s="25"/>
      <c r="I24" s="25"/>
      <c r="J24" s="25"/>
      <c r="K24" s="25"/>
      <c r="L24" s="26"/>
      <c r="M24" s="26"/>
      <c r="N24" s="26"/>
      <c r="O24" s="26"/>
      <c r="P24" s="26"/>
      <c r="Q24" s="22"/>
    </row>
    <row r="25" spans="1:17" ht="22.5" x14ac:dyDescent="0.25">
      <c r="A25" s="24" t="s">
        <v>42</v>
      </c>
      <c r="B25" s="24"/>
      <c r="C25" s="24" t="s">
        <v>39</v>
      </c>
      <c r="D25" s="24"/>
      <c r="E25" s="24"/>
      <c r="F25" s="24"/>
      <c r="G25" s="25"/>
      <c r="H25" s="25"/>
      <c r="I25" s="25"/>
      <c r="J25" s="25"/>
      <c r="K25" s="25"/>
      <c r="L25" s="26"/>
      <c r="M25" s="26"/>
      <c r="N25" s="26"/>
      <c r="O25" s="26"/>
      <c r="P25" s="26"/>
      <c r="Q25" s="22"/>
    </row>
    <row r="26" spans="1:17" ht="33.75" x14ac:dyDescent="0.25">
      <c r="A26" s="24" t="s">
        <v>43</v>
      </c>
      <c r="B26" s="24"/>
      <c r="C26" s="24" t="s">
        <v>41</v>
      </c>
      <c r="D26" s="24"/>
      <c r="E26" s="24"/>
      <c r="F26" s="24"/>
      <c r="G26" s="25"/>
      <c r="H26" s="25"/>
      <c r="I26" s="25"/>
      <c r="J26" s="25"/>
      <c r="K26" s="25"/>
      <c r="L26" s="26"/>
      <c r="M26" s="26"/>
      <c r="N26" s="26"/>
      <c r="O26" s="26"/>
      <c r="P26" s="26"/>
      <c r="Q26" s="22"/>
    </row>
    <row r="27" spans="1:17" ht="22.5" x14ac:dyDescent="0.25">
      <c r="A27" s="24" t="s">
        <v>42</v>
      </c>
      <c r="B27" s="24"/>
      <c r="C27" s="24" t="s">
        <v>41</v>
      </c>
      <c r="D27" s="24"/>
      <c r="E27" s="24"/>
      <c r="F27" s="24"/>
      <c r="G27" s="25"/>
      <c r="H27" s="25"/>
      <c r="I27" s="25"/>
      <c r="J27" s="25"/>
      <c r="K27" s="25"/>
      <c r="L27" s="26"/>
      <c r="M27" s="26"/>
      <c r="N27" s="26"/>
      <c r="O27" s="26"/>
      <c r="P27" s="26"/>
      <c r="Q27" s="22"/>
    </row>
    <row r="28" spans="1:17" x14ac:dyDescent="0.25">
      <c r="A28" s="24" t="s">
        <v>32</v>
      </c>
      <c r="B28" s="24"/>
      <c r="C28" s="24"/>
      <c r="D28" s="24"/>
      <c r="E28" s="24"/>
      <c r="F28" s="24"/>
      <c r="G28" s="25"/>
      <c r="H28" s="25"/>
      <c r="I28" s="25"/>
      <c r="J28" s="25"/>
      <c r="K28" s="25"/>
      <c r="L28" s="26"/>
      <c r="M28" s="26"/>
      <c r="N28" s="26"/>
      <c r="O28" s="26"/>
      <c r="P28" s="26"/>
      <c r="Q28" s="22"/>
    </row>
    <row r="29" spans="1:17" x14ac:dyDescent="0.25">
      <c r="A29" s="126" t="s">
        <v>44</v>
      </c>
      <c r="B29" s="126"/>
      <c r="C29" s="24" t="s">
        <v>28</v>
      </c>
      <c r="D29" s="24"/>
      <c r="E29" s="24"/>
      <c r="F29" s="24"/>
      <c r="G29" s="25"/>
      <c r="H29" s="25"/>
      <c r="I29" s="25"/>
      <c r="J29" s="25"/>
      <c r="K29" s="25"/>
      <c r="L29" s="26"/>
      <c r="M29" s="26"/>
      <c r="N29" s="26"/>
      <c r="O29" s="26"/>
      <c r="P29" s="26"/>
      <c r="Q29" s="22"/>
    </row>
    <row r="30" spans="1:17" ht="22.5" x14ac:dyDescent="0.25">
      <c r="A30" s="126"/>
      <c r="B30" s="126"/>
      <c r="C30" s="24" t="s">
        <v>37</v>
      </c>
      <c r="D30" s="24"/>
      <c r="E30" s="24"/>
      <c r="F30" s="24"/>
      <c r="G30" s="25"/>
      <c r="H30" s="25"/>
      <c r="I30" s="25"/>
      <c r="J30" s="25"/>
      <c r="K30" s="25"/>
      <c r="L30" s="26"/>
      <c r="M30" s="26"/>
      <c r="N30" s="26"/>
      <c r="O30" s="26"/>
      <c r="P30" s="26"/>
      <c r="Q30" s="22"/>
    </row>
    <row r="31" spans="1:17" x14ac:dyDescent="0.25">
      <c r="A31" s="126"/>
      <c r="B31" s="126"/>
      <c r="C31" s="24" t="s">
        <v>30</v>
      </c>
      <c r="D31" s="24"/>
      <c r="E31" s="24"/>
      <c r="F31" s="24"/>
      <c r="G31" s="25"/>
      <c r="H31" s="25"/>
      <c r="I31" s="25"/>
      <c r="J31" s="25"/>
      <c r="K31" s="25"/>
      <c r="L31" s="26"/>
      <c r="M31" s="26"/>
      <c r="N31" s="26"/>
      <c r="O31" s="26"/>
      <c r="P31" s="26"/>
      <c r="Q31" s="22"/>
    </row>
    <row r="32" spans="1:17" x14ac:dyDescent="0.25">
      <c r="A32" s="126"/>
      <c r="B32" s="126"/>
      <c r="C32" s="24" t="s">
        <v>31</v>
      </c>
      <c r="D32" s="24"/>
      <c r="E32" s="24"/>
      <c r="F32" s="24"/>
      <c r="G32" s="25"/>
      <c r="H32" s="25"/>
      <c r="I32" s="25"/>
      <c r="J32" s="25"/>
      <c r="K32" s="25"/>
      <c r="L32" s="26"/>
      <c r="M32" s="26"/>
      <c r="N32" s="26"/>
      <c r="O32" s="26"/>
      <c r="P32" s="26"/>
      <c r="Q32" s="22"/>
    </row>
    <row r="33" spans="1:17" x14ac:dyDescent="0.25">
      <c r="A33" s="126"/>
      <c r="B33" s="126"/>
      <c r="C33" s="24" t="s">
        <v>32</v>
      </c>
      <c r="D33" s="24"/>
      <c r="E33" s="24"/>
      <c r="F33" s="24"/>
      <c r="G33" s="25"/>
      <c r="H33" s="25"/>
      <c r="I33" s="25"/>
      <c r="J33" s="25"/>
      <c r="K33" s="25"/>
      <c r="L33" s="26"/>
      <c r="M33" s="26"/>
      <c r="N33" s="26"/>
      <c r="O33" s="26"/>
      <c r="P33" s="26"/>
      <c r="Q33" s="22"/>
    </row>
    <row r="34" spans="1:17" ht="33.75" x14ac:dyDescent="0.25">
      <c r="A34" s="24" t="s">
        <v>43</v>
      </c>
      <c r="B34" s="24"/>
      <c r="C34" s="24" t="s">
        <v>41</v>
      </c>
      <c r="D34" s="24"/>
      <c r="E34" s="24"/>
      <c r="F34" s="24"/>
      <c r="G34" s="25"/>
      <c r="H34" s="25"/>
      <c r="I34" s="25"/>
      <c r="J34" s="25"/>
      <c r="K34" s="25"/>
      <c r="L34" s="26"/>
      <c r="M34" s="26"/>
      <c r="N34" s="26"/>
      <c r="O34" s="26"/>
      <c r="P34" s="26"/>
      <c r="Q34" s="22"/>
    </row>
    <row r="35" spans="1:17" ht="22.5" x14ac:dyDescent="0.25">
      <c r="A35" s="24" t="s">
        <v>42</v>
      </c>
      <c r="B35" s="24"/>
      <c r="C35" s="24" t="s">
        <v>41</v>
      </c>
      <c r="D35" s="24"/>
      <c r="E35" s="24"/>
      <c r="F35" s="24"/>
      <c r="G35" s="25"/>
      <c r="H35" s="25"/>
      <c r="I35" s="25"/>
      <c r="J35" s="25"/>
      <c r="K35" s="25"/>
      <c r="L35" s="26"/>
      <c r="M35" s="26"/>
      <c r="N35" s="26"/>
      <c r="O35" s="26"/>
      <c r="P35" s="26"/>
      <c r="Q35" s="22"/>
    </row>
    <row r="36" spans="1:17" x14ac:dyDescent="0.25">
      <c r="A36" s="24" t="s">
        <v>32</v>
      </c>
      <c r="B36" s="24"/>
      <c r="C36" s="24"/>
      <c r="D36" s="24"/>
      <c r="E36" s="24"/>
      <c r="F36" s="24"/>
      <c r="G36" s="25"/>
      <c r="H36" s="25"/>
      <c r="I36" s="25"/>
      <c r="J36" s="25"/>
      <c r="K36" s="25"/>
      <c r="L36" s="26"/>
      <c r="M36" s="26"/>
      <c r="N36" s="26"/>
      <c r="O36" s="26"/>
      <c r="P36" s="26"/>
      <c r="Q36" s="22"/>
    </row>
    <row r="38" spans="1:17" ht="16.5" x14ac:dyDescent="0.25">
      <c r="A38" s="4"/>
    </row>
  </sheetData>
  <mergeCells count="20">
    <mergeCell ref="A29:A33"/>
    <mergeCell ref="B29:B33"/>
    <mergeCell ref="C9:C10"/>
    <mergeCell ref="P9:Q9"/>
    <mergeCell ref="A11:A15"/>
    <mergeCell ref="B11:B15"/>
    <mergeCell ref="A9:A10"/>
    <mergeCell ref="B9:B10"/>
    <mergeCell ref="D9:G9"/>
    <mergeCell ref="H9:L9"/>
    <mergeCell ref="M9:O9"/>
    <mergeCell ref="A2:Q2"/>
    <mergeCell ref="A4:Q4"/>
    <mergeCell ref="A5:Q5"/>
    <mergeCell ref="A18:A22"/>
    <mergeCell ref="B18:B22"/>
    <mergeCell ref="A6:C6"/>
    <mergeCell ref="D6:Q6"/>
    <mergeCell ref="A7:C8"/>
    <mergeCell ref="D7:Q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16" workbookViewId="0">
      <selection activeCell="G12" sqref="G12"/>
    </sheetView>
  </sheetViews>
  <sheetFormatPr defaultRowHeight="15" x14ac:dyDescent="0.25"/>
  <cols>
    <col min="3" max="3" width="30.28515625" customWidth="1"/>
    <col min="4" max="4" width="16.42578125" customWidth="1"/>
    <col min="5" max="5" width="15.140625" customWidth="1"/>
    <col min="6" max="6" width="18.28515625" customWidth="1"/>
    <col min="7" max="7" width="18.140625" customWidth="1"/>
  </cols>
  <sheetData>
    <row r="1" spans="1:7" ht="15.75" x14ac:dyDescent="0.25">
      <c r="G1" s="1" t="s">
        <v>45</v>
      </c>
    </row>
    <row r="3" spans="1:7" x14ac:dyDescent="0.25">
      <c r="A3" s="125" t="s">
        <v>46</v>
      </c>
      <c r="B3" s="125"/>
      <c r="C3" s="125"/>
      <c r="D3" s="125"/>
      <c r="E3" s="125"/>
      <c r="F3" s="125"/>
      <c r="G3" s="125"/>
    </row>
    <row r="4" spans="1:7" x14ac:dyDescent="0.25">
      <c r="A4" s="125" t="s">
        <v>136</v>
      </c>
      <c r="B4" s="125"/>
      <c r="C4" s="125"/>
      <c r="D4" s="125"/>
      <c r="E4" s="125"/>
      <c r="F4" s="125"/>
      <c r="G4" s="125"/>
    </row>
    <row r="5" spans="1:7" ht="25.5" customHeight="1" x14ac:dyDescent="0.25">
      <c r="A5" s="132" t="s">
        <v>4</v>
      </c>
      <c r="B5" s="132"/>
      <c r="C5" s="132"/>
      <c r="D5" t="s">
        <v>131</v>
      </c>
    </row>
    <row r="6" spans="1:7" ht="24.75" customHeight="1" x14ac:dyDescent="0.25">
      <c r="A6" s="132" t="s">
        <v>5</v>
      </c>
      <c r="B6" s="132"/>
      <c r="C6" s="132"/>
      <c r="D6" t="s">
        <v>130</v>
      </c>
    </row>
    <row r="7" spans="1:7" ht="15.75" thickBot="1" x14ac:dyDescent="0.3">
      <c r="A7" s="5"/>
    </row>
    <row r="8" spans="1:7" ht="24.75" customHeight="1" thickBot="1" x14ac:dyDescent="0.3">
      <c r="A8" s="144" t="s">
        <v>47</v>
      </c>
      <c r="B8" s="144" t="s">
        <v>6</v>
      </c>
      <c r="C8" s="144" t="s">
        <v>7</v>
      </c>
      <c r="D8" s="144" t="s">
        <v>48</v>
      </c>
      <c r="E8" s="142" t="s">
        <v>49</v>
      </c>
      <c r="F8" s="143"/>
      <c r="G8" s="144" t="s">
        <v>50</v>
      </c>
    </row>
    <row r="9" spans="1:7" ht="60" customHeight="1" thickBot="1" x14ac:dyDescent="0.3">
      <c r="A9" s="145"/>
      <c r="B9" s="145"/>
      <c r="C9" s="145"/>
      <c r="D9" s="145"/>
      <c r="E9" s="6" t="s">
        <v>51</v>
      </c>
      <c r="F9" s="6" t="s">
        <v>52</v>
      </c>
      <c r="G9" s="145"/>
    </row>
    <row r="10" spans="1:7" ht="15.75" thickBot="1" x14ac:dyDescent="0.3">
      <c r="A10" s="139"/>
      <c r="B10" s="136" t="s">
        <v>27</v>
      </c>
      <c r="C10" s="136"/>
      <c r="D10" s="7" t="s">
        <v>28</v>
      </c>
      <c r="E10" s="8"/>
      <c r="F10" s="8"/>
      <c r="G10" s="8"/>
    </row>
    <row r="11" spans="1:7" ht="36" customHeight="1" thickBot="1" x14ac:dyDescent="0.3">
      <c r="A11" s="140"/>
      <c r="B11" s="137"/>
      <c r="C11" s="137"/>
      <c r="D11" s="7" t="s">
        <v>53</v>
      </c>
      <c r="E11" s="8"/>
      <c r="F11" s="8"/>
      <c r="G11" s="8"/>
    </row>
    <row r="12" spans="1:7" ht="63" customHeight="1" thickBot="1" x14ac:dyDescent="0.3">
      <c r="A12" s="140"/>
      <c r="B12" s="137"/>
      <c r="C12" s="137"/>
      <c r="D12" s="7" t="s">
        <v>54</v>
      </c>
      <c r="E12" s="8"/>
      <c r="F12" s="8"/>
      <c r="G12" s="8"/>
    </row>
    <row r="13" spans="1:7" ht="62.25" customHeight="1" thickBot="1" x14ac:dyDescent="0.3">
      <c r="A13" s="140"/>
      <c r="B13" s="137"/>
      <c r="C13" s="137"/>
      <c r="D13" s="7" t="s">
        <v>55</v>
      </c>
      <c r="E13" s="8"/>
      <c r="F13" s="8"/>
      <c r="G13" s="8"/>
    </row>
    <row r="14" spans="1:7" ht="27.75" customHeight="1" thickBot="1" x14ac:dyDescent="0.3">
      <c r="A14" s="140"/>
      <c r="B14" s="137"/>
      <c r="C14" s="137"/>
      <c r="D14" s="7" t="s">
        <v>56</v>
      </c>
      <c r="E14" s="8"/>
      <c r="F14" s="8"/>
      <c r="G14" s="8"/>
    </row>
    <row r="15" spans="1:7" ht="15.75" thickBot="1" x14ac:dyDescent="0.3">
      <c r="A15" s="141"/>
      <c r="B15" s="138"/>
      <c r="C15" s="138"/>
      <c r="D15" s="7" t="s">
        <v>57</v>
      </c>
      <c r="E15" s="8"/>
      <c r="F15" s="8"/>
      <c r="G15" s="8"/>
    </row>
    <row r="16" spans="1:7" ht="15.75" thickBot="1" x14ac:dyDescent="0.3">
      <c r="A16" s="139"/>
      <c r="B16" s="136" t="s">
        <v>33</v>
      </c>
      <c r="C16" s="136"/>
      <c r="D16" s="7" t="s">
        <v>28</v>
      </c>
      <c r="E16" s="8"/>
      <c r="F16" s="8"/>
      <c r="G16" s="8"/>
    </row>
    <row r="17" spans="1:7" ht="39" customHeight="1" thickBot="1" x14ac:dyDescent="0.3">
      <c r="A17" s="140"/>
      <c r="B17" s="137"/>
      <c r="C17" s="137"/>
      <c r="D17" s="7" t="s">
        <v>53</v>
      </c>
      <c r="E17" s="8"/>
      <c r="F17" s="8"/>
      <c r="G17" s="8"/>
    </row>
    <row r="18" spans="1:7" ht="66" customHeight="1" thickBot="1" x14ac:dyDescent="0.3">
      <c r="A18" s="140"/>
      <c r="B18" s="137"/>
      <c r="C18" s="137"/>
      <c r="D18" s="7" t="s">
        <v>54</v>
      </c>
      <c r="E18" s="8"/>
      <c r="F18" s="8"/>
      <c r="G18" s="8"/>
    </row>
    <row r="19" spans="1:7" ht="60.75" thickBot="1" x14ac:dyDescent="0.3">
      <c r="A19" s="140"/>
      <c r="B19" s="137"/>
      <c r="C19" s="137"/>
      <c r="D19" s="7" t="s">
        <v>55</v>
      </c>
      <c r="E19" s="8"/>
      <c r="F19" s="8"/>
      <c r="G19" s="8"/>
    </row>
    <row r="20" spans="1:7" ht="24.75" thickBot="1" x14ac:dyDescent="0.3">
      <c r="A20" s="140"/>
      <c r="B20" s="137"/>
      <c r="C20" s="137"/>
      <c r="D20" s="7" t="s">
        <v>56</v>
      </c>
      <c r="E20" s="8"/>
      <c r="F20" s="8"/>
      <c r="G20" s="8"/>
    </row>
    <row r="21" spans="1:7" ht="15.75" thickBot="1" x14ac:dyDescent="0.3">
      <c r="A21" s="141"/>
      <c r="B21" s="138"/>
      <c r="C21" s="138"/>
      <c r="D21" s="7" t="s">
        <v>57</v>
      </c>
      <c r="E21" s="8"/>
      <c r="F21" s="8"/>
      <c r="G21" s="8"/>
    </row>
    <row r="22" spans="1:7" ht="15.75" thickBot="1" x14ac:dyDescent="0.3">
      <c r="A22" s="133">
        <v>1</v>
      </c>
      <c r="B22" s="136" t="s">
        <v>36</v>
      </c>
      <c r="C22" s="136"/>
      <c r="D22" s="7" t="s">
        <v>28</v>
      </c>
      <c r="E22" s="8"/>
      <c r="F22" s="8"/>
      <c r="G22" s="8"/>
    </row>
    <row r="23" spans="1:7" ht="36.75" thickBot="1" x14ac:dyDescent="0.3">
      <c r="A23" s="134"/>
      <c r="B23" s="137"/>
      <c r="C23" s="137"/>
      <c r="D23" s="7" t="s">
        <v>53</v>
      </c>
      <c r="E23" s="8"/>
      <c r="F23" s="8"/>
      <c r="G23" s="8"/>
    </row>
    <row r="24" spans="1:7" ht="62.25" customHeight="1" thickBot="1" x14ac:dyDescent="0.3">
      <c r="A24" s="134"/>
      <c r="B24" s="137"/>
      <c r="C24" s="137"/>
      <c r="D24" s="7" t="s">
        <v>54</v>
      </c>
      <c r="E24" s="8"/>
      <c r="F24" s="8"/>
      <c r="G24" s="8"/>
    </row>
    <row r="25" spans="1:7" ht="63" customHeight="1" thickBot="1" x14ac:dyDescent="0.3">
      <c r="A25" s="134"/>
      <c r="B25" s="137"/>
      <c r="C25" s="137"/>
      <c r="D25" s="7" t="s">
        <v>55</v>
      </c>
      <c r="E25" s="8"/>
      <c r="F25" s="8"/>
      <c r="G25" s="8"/>
    </row>
    <row r="26" spans="1:7" ht="24.75" thickBot="1" x14ac:dyDescent="0.3">
      <c r="A26" s="134"/>
      <c r="B26" s="137"/>
      <c r="C26" s="137"/>
      <c r="D26" s="7" t="s">
        <v>56</v>
      </c>
      <c r="E26" s="8"/>
      <c r="F26" s="8"/>
      <c r="G26" s="8"/>
    </row>
    <row r="27" spans="1:7" ht="15.75" thickBot="1" x14ac:dyDescent="0.3">
      <c r="A27" s="135"/>
      <c r="B27" s="138"/>
      <c r="C27" s="138"/>
      <c r="D27" s="7" t="s">
        <v>57</v>
      </c>
      <c r="E27" s="8"/>
      <c r="F27" s="8"/>
      <c r="G27" s="8"/>
    </row>
    <row r="28" spans="1:7" ht="15.75" thickBot="1" x14ac:dyDescent="0.3">
      <c r="A28" s="139" t="s">
        <v>32</v>
      </c>
      <c r="B28" s="136" t="s">
        <v>58</v>
      </c>
      <c r="C28" s="136"/>
      <c r="D28" s="7" t="s">
        <v>28</v>
      </c>
      <c r="E28" s="8"/>
      <c r="F28" s="8"/>
      <c r="G28" s="8"/>
    </row>
    <row r="29" spans="1:7" ht="36.75" thickBot="1" x14ac:dyDescent="0.3">
      <c r="A29" s="140"/>
      <c r="B29" s="137"/>
      <c r="C29" s="137"/>
      <c r="D29" s="7" t="s">
        <v>53</v>
      </c>
      <c r="E29" s="8"/>
      <c r="F29" s="8"/>
      <c r="G29" s="8"/>
    </row>
    <row r="30" spans="1:7" ht="62.25" customHeight="1" thickBot="1" x14ac:dyDescent="0.3">
      <c r="A30" s="140"/>
      <c r="B30" s="137"/>
      <c r="C30" s="137"/>
      <c r="D30" s="7" t="s">
        <v>54</v>
      </c>
      <c r="E30" s="8"/>
      <c r="F30" s="8"/>
      <c r="G30" s="8"/>
    </row>
    <row r="31" spans="1:7" ht="66" customHeight="1" thickBot="1" x14ac:dyDescent="0.3">
      <c r="A31" s="140"/>
      <c r="B31" s="137"/>
      <c r="C31" s="137"/>
      <c r="D31" s="7" t="s">
        <v>55</v>
      </c>
      <c r="E31" s="8"/>
      <c r="F31" s="8"/>
      <c r="G31" s="8"/>
    </row>
    <row r="32" spans="1:7" ht="27.75" customHeight="1" thickBot="1" x14ac:dyDescent="0.3">
      <c r="A32" s="140"/>
      <c r="B32" s="137"/>
      <c r="C32" s="137"/>
      <c r="D32" s="7" t="s">
        <v>56</v>
      </c>
      <c r="E32" s="8"/>
      <c r="F32" s="8"/>
      <c r="G32" s="8"/>
    </row>
    <row r="33" spans="1:7" ht="15.75" thickBot="1" x14ac:dyDescent="0.3">
      <c r="A33" s="141"/>
      <c r="B33" s="138"/>
      <c r="C33" s="138"/>
      <c r="D33" s="7" t="s">
        <v>57</v>
      </c>
      <c r="E33" s="8"/>
      <c r="F33" s="8"/>
      <c r="G33" s="8"/>
    </row>
    <row r="34" spans="1:7" x14ac:dyDescent="0.25">
      <c r="A34" s="5"/>
    </row>
    <row r="35" spans="1:7" x14ac:dyDescent="0.25">
      <c r="A35" s="5"/>
    </row>
    <row r="36" spans="1:7" x14ac:dyDescent="0.25">
      <c r="A36" s="5"/>
    </row>
    <row r="37" spans="1:7" x14ac:dyDescent="0.25">
      <c r="A37" s="5"/>
    </row>
    <row r="38" spans="1:7" x14ac:dyDescent="0.25">
      <c r="A38" s="9"/>
    </row>
    <row r="40" spans="1:7" ht="15.75" x14ac:dyDescent="0.25">
      <c r="A40" s="10"/>
    </row>
  </sheetData>
  <mergeCells count="22">
    <mergeCell ref="A28:A33"/>
    <mergeCell ref="B28:B33"/>
    <mergeCell ref="C28:C33"/>
    <mergeCell ref="E8:F8"/>
    <mergeCell ref="G8:G9"/>
    <mergeCell ref="A10:A15"/>
    <mergeCell ref="B10:B15"/>
    <mergeCell ref="C10:C15"/>
    <mergeCell ref="A16:A21"/>
    <mergeCell ref="B16:B21"/>
    <mergeCell ref="C16:C21"/>
    <mergeCell ref="A8:A9"/>
    <mergeCell ref="B8:B9"/>
    <mergeCell ref="C8:C9"/>
    <mergeCell ref="D8:D9"/>
    <mergeCell ref="A3:G3"/>
    <mergeCell ref="A4:G4"/>
    <mergeCell ref="A5:C5"/>
    <mergeCell ref="A6:C6"/>
    <mergeCell ref="A22:A27"/>
    <mergeCell ref="B22:B27"/>
    <mergeCell ref="C22:C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A4" sqref="A4:C4"/>
    </sheetView>
  </sheetViews>
  <sheetFormatPr defaultRowHeight="15" x14ac:dyDescent="0.25"/>
  <sheetData>
    <row r="1" spans="1:9" ht="15.75" x14ac:dyDescent="0.25">
      <c r="I1" s="1" t="s">
        <v>59</v>
      </c>
    </row>
    <row r="2" spans="1:9" x14ac:dyDescent="0.25">
      <c r="A2" s="125" t="s">
        <v>60</v>
      </c>
      <c r="B2" s="125"/>
      <c r="C2" s="125"/>
      <c r="D2" s="125"/>
      <c r="E2" s="125"/>
      <c r="F2" s="125"/>
      <c r="G2" s="125"/>
      <c r="H2" s="125"/>
      <c r="I2" s="125"/>
    </row>
    <row r="3" spans="1:9" x14ac:dyDescent="0.25">
      <c r="A3" s="125" t="s">
        <v>136</v>
      </c>
      <c r="B3" s="125"/>
      <c r="C3" s="125"/>
      <c r="D3" s="125"/>
      <c r="E3" s="125"/>
      <c r="F3" s="125"/>
      <c r="G3" s="125"/>
      <c r="H3" s="125"/>
      <c r="I3" s="125"/>
    </row>
    <row r="4" spans="1:9" ht="24" customHeight="1" x14ac:dyDescent="0.25">
      <c r="A4" s="127" t="s">
        <v>4</v>
      </c>
      <c r="B4" s="127"/>
      <c r="C4" s="127"/>
      <c r="D4" s="128" t="s">
        <v>131</v>
      </c>
      <c r="E4" s="128"/>
      <c r="F4" s="128"/>
      <c r="G4" s="128"/>
      <c r="H4" s="128"/>
      <c r="I4" s="128"/>
    </row>
    <row r="5" spans="1:9" x14ac:dyDescent="0.25">
      <c r="A5" s="127" t="s">
        <v>5</v>
      </c>
      <c r="B5" s="127"/>
      <c r="C5" s="127"/>
      <c r="D5" s="128" t="s">
        <v>130</v>
      </c>
      <c r="E5" s="128"/>
      <c r="F5" s="128"/>
      <c r="G5" s="128"/>
      <c r="H5" s="128"/>
      <c r="I5" s="128"/>
    </row>
    <row r="6" spans="1:9" ht="15.75" thickBot="1" x14ac:dyDescent="0.3">
      <c r="A6" s="149"/>
      <c r="B6" s="149"/>
      <c r="C6" s="149"/>
      <c r="D6" s="150"/>
      <c r="E6" s="150"/>
      <c r="F6" s="150"/>
      <c r="G6" s="150"/>
      <c r="H6" s="150"/>
      <c r="I6" s="150"/>
    </row>
    <row r="7" spans="1:9" ht="156.75" thickBot="1" x14ac:dyDescent="0.3">
      <c r="A7" s="11" t="s">
        <v>47</v>
      </c>
      <c r="B7" s="12" t="s">
        <v>61</v>
      </c>
      <c r="C7" s="142" t="s">
        <v>62</v>
      </c>
      <c r="D7" s="143"/>
      <c r="E7" s="12" t="s">
        <v>63</v>
      </c>
      <c r="F7" s="12" t="s">
        <v>64</v>
      </c>
      <c r="G7" s="12" t="s">
        <v>65</v>
      </c>
      <c r="H7" s="12" t="s">
        <v>66</v>
      </c>
      <c r="I7" s="12" t="s">
        <v>67</v>
      </c>
    </row>
    <row r="8" spans="1:9" ht="15.75" thickBot="1" x14ac:dyDescent="0.3">
      <c r="A8" s="13"/>
      <c r="B8" s="146" t="s">
        <v>68</v>
      </c>
      <c r="C8" s="148"/>
      <c r="D8" s="148"/>
      <c r="E8" s="148"/>
      <c r="F8" s="148"/>
      <c r="G8" s="147"/>
      <c r="H8" s="8"/>
      <c r="I8" s="8"/>
    </row>
    <row r="9" spans="1:9" ht="15.75" thickBot="1" x14ac:dyDescent="0.3">
      <c r="A9" s="13">
        <v>1</v>
      </c>
      <c r="B9" s="8"/>
      <c r="C9" s="146"/>
      <c r="D9" s="147"/>
      <c r="E9" s="8"/>
      <c r="F9" s="8"/>
      <c r="G9" s="8"/>
      <c r="H9" s="8"/>
      <c r="I9" s="8"/>
    </row>
    <row r="10" spans="1:9" ht="15.75" thickBot="1" x14ac:dyDescent="0.3">
      <c r="A10" s="13">
        <v>2</v>
      </c>
      <c r="B10" s="8"/>
      <c r="C10" s="146"/>
      <c r="D10" s="147"/>
      <c r="E10" s="8"/>
      <c r="F10" s="8"/>
      <c r="G10" s="8"/>
      <c r="H10" s="8"/>
      <c r="I10" s="8"/>
    </row>
    <row r="11" spans="1:9" ht="15.75" thickBot="1" x14ac:dyDescent="0.3">
      <c r="A11" s="13"/>
      <c r="B11" s="146" t="s">
        <v>36</v>
      </c>
      <c r="C11" s="148"/>
      <c r="D11" s="148"/>
      <c r="E11" s="148"/>
      <c r="F11" s="148"/>
      <c r="G11" s="148"/>
      <c r="H11" s="148"/>
      <c r="I11" s="147"/>
    </row>
    <row r="12" spans="1:9" ht="15.75" thickBot="1" x14ac:dyDescent="0.3">
      <c r="A12" s="14">
        <v>42005</v>
      </c>
      <c r="B12" s="8"/>
      <c r="C12" s="146"/>
      <c r="D12" s="147"/>
      <c r="E12" s="8"/>
      <c r="F12" s="8"/>
      <c r="G12" s="8"/>
      <c r="H12" s="8"/>
      <c r="I12" s="8"/>
    </row>
    <row r="13" spans="1:9" ht="15.75" thickBot="1" x14ac:dyDescent="0.3">
      <c r="A13" s="14">
        <v>42036</v>
      </c>
      <c r="B13" s="8"/>
      <c r="C13" s="146"/>
      <c r="D13" s="147"/>
      <c r="E13" s="8"/>
      <c r="F13" s="8"/>
      <c r="G13" s="8"/>
      <c r="H13" s="8"/>
      <c r="I13" s="8"/>
    </row>
    <row r="14" spans="1:9" ht="15.75" thickBot="1" x14ac:dyDescent="0.3">
      <c r="A14" s="13" t="s">
        <v>32</v>
      </c>
      <c r="B14" s="8"/>
      <c r="C14" s="146"/>
      <c r="D14" s="147"/>
      <c r="E14" s="8"/>
      <c r="F14" s="8"/>
      <c r="G14" s="8"/>
      <c r="H14" s="8"/>
      <c r="I14" s="8"/>
    </row>
    <row r="15" spans="1:9" ht="15.75" thickBot="1" x14ac:dyDescent="0.3">
      <c r="A15" s="13"/>
      <c r="B15" s="146" t="s">
        <v>69</v>
      </c>
      <c r="C15" s="148"/>
      <c r="D15" s="148"/>
      <c r="E15" s="148"/>
      <c r="F15" s="148"/>
      <c r="G15" s="147"/>
      <c r="H15" s="8"/>
      <c r="I15" s="8"/>
    </row>
    <row r="16" spans="1:9" ht="15.75" thickBot="1" x14ac:dyDescent="0.3">
      <c r="A16" s="14">
        <v>42006</v>
      </c>
      <c r="B16" s="8"/>
      <c r="C16" s="146"/>
      <c r="D16" s="147"/>
      <c r="E16" s="8"/>
      <c r="F16" s="8"/>
      <c r="G16" s="8"/>
      <c r="H16" s="8"/>
      <c r="I16" s="8"/>
    </row>
    <row r="17" spans="1:9" ht="15.75" thickBot="1" x14ac:dyDescent="0.3">
      <c r="A17" s="14">
        <v>42037</v>
      </c>
      <c r="B17" s="8"/>
      <c r="C17" s="146"/>
      <c r="D17" s="147"/>
      <c r="E17" s="8"/>
      <c r="F17" s="8"/>
      <c r="G17" s="8"/>
      <c r="H17" s="8"/>
      <c r="I17" s="8"/>
    </row>
    <row r="18" spans="1:9" ht="15.75" thickBot="1" x14ac:dyDescent="0.3">
      <c r="A18" s="13" t="s">
        <v>32</v>
      </c>
      <c r="B18" s="8"/>
      <c r="C18" s="146"/>
      <c r="D18" s="147"/>
      <c r="E18" s="8"/>
      <c r="F18" s="8"/>
      <c r="G18" s="8"/>
      <c r="H18" s="8"/>
      <c r="I18" s="8"/>
    </row>
    <row r="19" spans="1:9" ht="15.75" thickBot="1" x14ac:dyDescent="0.3">
      <c r="A19" s="13" t="s">
        <v>32</v>
      </c>
      <c r="B19" s="146" t="s">
        <v>58</v>
      </c>
      <c r="C19" s="148"/>
      <c r="D19" s="148"/>
      <c r="E19" s="148"/>
      <c r="F19" s="148"/>
      <c r="G19" s="147"/>
      <c r="H19" s="8"/>
      <c r="I19" s="8"/>
    </row>
    <row r="20" spans="1:9" ht="15.75" thickBot="1" x14ac:dyDescent="0.3">
      <c r="A20" s="13" t="s">
        <v>32</v>
      </c>
      <c r="B20" s="8"/>
      <c r="C20" s="146"/>
      <c r="D20" s="147"/>
      <c r="E20" s="8"/>
      <c r="F20" s="8"/>
      <c r="G20" s="8"/>
      <c r="H20" s="8"/>
      <c r="I20" s="8"/>
    </row>
    <row r="21" spans="1:9" ht="15.75" thickBot="1" x14ac:dyDescent="0.3">
      <c r="A21" s="13" t="s">
        <v>32</v>
      </c>
      <c r="B21" s="8"/>
      <c r="C21" s="146"/>
      <c r="D21" s="147"/>
      <c r="E21" s="8"/>
      <c r="F21" s="8"/>
      <c r="G21" s="8"/>
      <c r="H21" s="8"/>
      <c r="I21" s="8"/>
    </row>
    <row r="22" spans="1:9" x14ac:dyDescent="0.25">
      <c r="A22" s="15"/>
      <c r="B22" s="15"/>
      <c r="C22" s="15"/>
      <c r="D22" s="15"/>
      <c r="E22" s="15"/>
      <c r="F22" s="15"/>
      <c r="G22" s="15"/>
      <c r="H22" s="15"/>
      <c r="I22" s="15"/>
    </row>
    <row r="23" spans="1:9" ht="15.75" x14ac:dyDescent="0.25">
      <c r="A23" s="16"/>
    </row>
    <row r="25" spans="1:9" ht="15.75" x14ac:dyDescent="0.25">
      <c r="A25" s="16"/>
    </row>
  </sheetData>
  <mergeCells count="21">
    <mergeCell ref="D4:I4"/>
    <mergeCell ref="A5:C6"/>
    <mergeCell ref="D5:I6"/>
    <mergeCell ref="C7:D7"/>
    <mergeCell ref="B8:G8"/>
    <mergeCell ref="C21:D21"/>
    <mergeCell ref="A2:I2"/>
    <mergeCell ref="A3:I3"/>
    <mergeCell ref="B15:G15"/>
    <mergeCell ref="C16:D16"/>
    <mergeCell ref="C17:D17"/>
    <mergeCell ref="C18:D18"/>
    <mergeCell ref="B19:G19"/>
    <mergeCell ref="C20:D20"/>
    <mergeCell ref="C9:D9"/>
    <mergeCell ref="C10:D10"/>
    <mergeCell ref="B11:I11"/>
    <mergeCell ref="C12:D12"/>
    <mergeCell ref="C13:D13"/>
    <mergeCell ref="C14:D14"/>
    <mergeCell ref="A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D24" sqref="D24"/>
    </sheetView>
  </sheetViews>
  <sheetFormatPr defaultRowHeight="15" x14ac:dyDescent="0.25"/>
  <sheetData>
    <row r="1" spans="1:15" ht="15.75" x14ac:dyDescent="0.25">
      <c r="O1" s="1" t="s">
        <v>70</v>
      </c>
    </row>
    <row r="2" spans="1:15" x14ac:dyDescent="0.25">
      <c r="A2" s="125" t="s">
        <v>71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15" x14ac:dyDescent="0.25">
      <c r="A3" s="125" t="s">
        <v>72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x14ac:dyDescent="0.25">
      <c r="A4" s="125" t="s">
        <v>136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</row>
    <row r="5" spans="1:15" ht="15.75" x14ac:dyDescent="0.25">
      <c r="A5" s="127" t="s">
        <v>4</v>
      </c>
      <c r="B5" s="127"/>
      <c r="C5" s="127"/>
      <c r="D5" s="127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2"/>
    </row>
    <row r="6" spans="1:15" x14ac:dyDescent="0.25">
      <c r="A6" s="127" t="s">
        <v>5</v>
      </c>
      <c r="B6" s="127"/>
      <c r="C6" s="127"/>
      <c r="D6" s="127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58"/>
    </row>
    <row r="7" spans="1:15" ht="15.75" thickBot="1" x14ac:dyDescent="0.3">
      <c r="A7" s="149"/>
      <c r="B7" s="149"/>
      <c r="C7" s="149"/>
      <c r="D7" s="149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9"/>
    </row>
    <row r="8" spans="1:15" ht="48" customHeight="1" thickBot="1" x14ac:dyDescent="0.3">
      <c r="A8" s="144" t="s">
        <v>47</v>
      </c>
      <c r="B8" s="144" t="s">
        <v>73</v>
      </c>
      <c r="C8" s="144" t="s">
        <v>74</v>
      </c>
      <c r="D8" s="154" t="s">
        <v>75</v>
      </c>
      <c r="E8" s="155"/>
      <c r="F8" s="142" t="s">
        <v>76</v>
      </c>
      <c r="G8" s="143"/>
      <c r="H8" s="142" t="s">
        <v>77</v>
      </c>
      <c r="I8" s="153"/>
      <c r="J8" s="143"/>
      <c r="K8" s="142" t="s">
        <v>78</v>
      </c>
      <c r="L8" s="153"/>
      <c r="M8" s="143"/>
      <c r="N8" s="154" t="s">
        <v>79</v>
      </c>
      <c r="O8" s="155"/>
    </row>
    <row r="9" spans="1:15" ht="72.75" thickBot="1" x14ac:dyDescent="0.3">
      <c r="A9" s="145"/>
      <c r="B9" s="145"/>
      <c r="C9" s="145"/>
      <c r="D9" s="156"/>
      <c r="E9" s="157"/>
      <c r="F9" s="6" t="s">
        <v>80</v>
      </c>
      <c r="G9" s="6" t="s">
        <v>81</v>
      </c>
      <c r="H9" s="6" t="s">
        <v>82</v>
      </c>
      <c r="I9" s="6" t="s">
        <v>83</v>
      </c>
      <c r="J9" s="6" t="s">
        <v>84</v>
      </c>
      <c r="K9" s="142" t="s">
        <v>25</v>
      </c>
      <c r="L9" s="143"/>
      <c r="M9" s="6" t="s">
        <v>26</v>
      </c>
      <c r="N9" s="156"/>
      <c r="O9" s="157"/>
    </row>
    <row r="10" spans="1:15" ht="15.75" thickBot="1" x14ac:dyDescent="0.3">
      <c r="A10" s="13"/>
      <c r="B10" s="146" t="s">
        <v>85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7"/>
      <c r="N10" s="151"/>
      <c r="O10" s="152"/>
    </row>
    <row r="11" spans="1:15" ht="15.75" thickBot="1" x14ac:dyDescent="0.3">
      <c r="A11" s="14"/>
      <c r="B11" s="146" t="s">
        <v>86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7"/>
      <c r="N11" s="151"/>
      <c r="O11" s="152"/>
    </row>
    <row r="12" spans="1:15" ht="15.75" thickBot="1" x14ac:dyDescent="0.3">
      <c r="A12" s="17"/>
      <c r="B12" s="8"/>
      <c r="C12" s="8"/>
      <c r="D12" s="146"/>
      <c r="E12" s="147"/>
      <c r="F12" s="8"/>
      <c r="G12" s="8"/>
      <c r="H12" s="8"/>
      <c r="I12" s="8"/>
      <c r="J12" s="8"/>
      <c r="K12" s="8"/>
      <c r="L12" s="146"/>
      <c r="M12" s="147"/>
      <c r="N12" s="151"/>
      <c r="O12" s="152"/>
    </row>
    <row r="13" spans="1:15" ht="15.75" thickBot="1" x14ac:dyDescent="0.3">
      <c r="A13" s="17"/>
      <c r="B13" s="8"/>
      <c r="C13" s="8"/>
      <c r="D13" s="146"/>
      <c r="E13" s="147"/>
      <c r="F13" s="8"/>
      <c r="G13" s="8"/>
      <c r="H13" s="8"/>
      <c r="I13" s="8"/>
      <c r="J13" s="8"/>
      <c r="K13" s="8"/>
      <c r="L13" s="146"/>
      <c r="M13" s="147"/>
      <c r="N13" s="151"/>
      <c r="O13" s="152"/>
    </row>
    <row r="14" spans="1:15" ht="15.75" thickBot="1" x14ac:dyDescent="0.3">
      <c r="A14" s="14"/>
      <c r="B14" s="146" t="s">
        <v>86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7"/>
      <c r="N14" s="151"/>
      <c r="O14" s="152"/>
    </row>
    <row r="15" spans="1:15" ht="15.75" thickBot="1" x14ac:dyDescent="0.3">
      <c r="A15" s="17"/>
      <c r="B15" s="8"/>
      <c r="C15" s="8"/>
      <c r="D15" s="146"/>
      <c r="E15" s="147"/>
      <c r="F15" s="8"/>
      <c r="G15" s="8"/>
      <c r="H15" s="8"/>
      <c r="I15" s="8"/>
      <c r="J15" s="8"/>
      <c r="K15" s="8"/>
      <c r="L15" s="146"/>
      <c r="M15" s="147"/>
      <c r="N15" s="151"/>
      <c r="O15" s="152"/>
    </row>
    <row r="16" spans="1:15" ht="15.75" thickBot="1" x14ac:dyDescent="0.3">
      <c r="A16" s="17"/>
      <c r="B16" s="8"/>
      <c r="C16" s="8"/>
      <c r="D16" s="146"/>
      <c r="E16" s="147"/>
      <c r="F16" s="8"/>
      <c r="G16" s="8"/>
      <c r="H16" s="8"/>
      <c r="I16" s="8"/>
      <c r="J16" s="8"/>
      <c r="K16" s="8"/>
      <c r="L16" s="146"/>
      <c r="M16" s="147"/>
      <c r="N16" s="151"/>
      <c r="O16" s="152"/>
    </row>
    <row r="17" spans="1:15" ht="15.75" thickBot="1" x14ac:dyDescent="0.3">
      <c r="A17" s="13"/>
      <c r="B17" s="8"/>
      <c r="C17" s="8"/>
      <c r="D17" s="146"/>
      <c r="E17" s="147"/>
      <c r="F17" s="8"/>
      <c r="G17" s="8"/>
      <c r="H17" s="8"/>
      <c r="I17" s="8"/>
      <c r="J17" s="8"/>
      <c r="K17" s="8"/>
      <c r="L17" s="146"/>
      <c r="M17" s="147"/>
      <c r="N17" s="151"/>
      <c r="O17" s="152"/>
    </row>
    <row r="18" spans="1:15" ht="15.75" thickBot="1" x14ac:dyDescent="0.3">
      <c r="A18" s="13"/>
      <c r="B18" s="146" t="s">
        <v>87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7"/>
      <c r="N18" s="151"/>
      <c r="O18" s="152"/>
    </row>
    <row r="19" spans="1:15" ht="15.75" thickBot="1" x14ac:dyDescent="0.3">
      <c r="A19" s="14"/>
      <c r="B19" s="146" t="s">
        <v>86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7"/>
      <c r="N19" s="151"/>
      <c r="O19" s="152"/>
    </row>
    <row r="20" spans="1:15" ht="15.75" thickBot="1" x14ac:dyDescent="0.3">
      <c r="A20" s="13"/>
      <c r="B20" s="8"/>
      <c r="C20" s="8"/>
      <c r="D20" s="146"/>
      <c r="E20" s="147"/>
      <c r="F20" s="8"/>
      <c r="G20" s="8"/>
      <c r="H20" s="8"/>
      <c r="I20" s="8"/>
      <c r="J20" s="8"/>
      <c r="K20" s="8"/>
      <c r="L20" s="146"/>
      <c r="M20" s="147"/>
      <c r="N20" s="151"/>
      <c r="O20" s="152"/>
    </row>
    <row r="21" spans="1:15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</sheetData>
  <mergeCells count="45">
    <mergeCell ref="A8:A9"/>
    <mergeCell ref="B8:B9"/>
    <mergeCell ref="C8:C9"/>
    <mergeCell ref="D8:E9"/>
    <mergeCell ref="F8:G8"/>
    <mergeCell ref="A5:D5"/>
    <mergeCell ref="E5:N5"/>
    <mergeCell ref="A6:D7"/>
    <mergeCell ref="E6:N7"/>
    <mergeCell ref="O6:O7"/>
    <mergeCell ref="D13:E13"/>
    <mergeCell ref="L13:M13"/>
    <mergeCell ref="N13:O13"/>
    <mergeCell ref="H8:J8"/>
    <mergeCell ref="K8:M8"/>
    <mergeCell ref="N8:O9"/>
    <mergeCell ref="K9:L9"/>
    <mergeCell ref="B10:M10"/>
    <mergeCell ref="N10:O10"/>
    <mergeCell ref="B11:M11"/>
    <mergeCell ref="N11:O11"/>
    <mergeCell ref="D12:E12"/>
    <mergeCell ref="L12:M12"/>
    <mergeCell ref="N12:O12"/>
    <mergeCell ref="L15:M15"/>
    <mergeCell ref="N15:O15"/>
    <mergeCell ref="D16:E16"/>
    <mergeCell ref="L16:M16"/>
    <mergeCell ref="N16:O16"/>
    <mergeCell ref="D20:E20"/>
    <mergeCell ref="L20:M20"/>
    <mergeCell ref="N20:O20"/>
    <mergeCell ref="A2:O2"/>
    <mergeCell ref="A3:O3"/>
    <mergeCell ref="A4:O4"/>
    <mergeCell ref="D17:E17"/>
    <mergeCell ref="L17:M17"/>
    <mergeCell ref="N17:O17"/>
    <mergeCell ref="B18:M18"/>
    <mergeCell ref="N18:O18"/>
    <mergeCell ref="B19:M19"/>
    <mergeCell ref="N19:O19"/>
    <mergeCell ref="B14:M14"/>
    <mergeCell ref="N14:O14"/>
    <mergeCell ref="D15:E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M18" sqref="M18"/>
    </sheetView>
  </sheetViews>
  <sheetFormatPr defaultRowHeight="15" x14ac:dyDescent="0.25"/>
  <cols>
    <col min="2" max="2" width="13.5703125" customWidth="1"/>
  </cols>
  <sheetData>
    <row r="1" spans="1:11" ht="15.75" x14ac:dyDescent="0.25">
      <c r="K1" s="1" t="s">
        <v>88</v>
      </c>
    </row>
    <row r="2" spans="1:11" x14ac:dyDescent="0.25">
      <c r="A2" s="125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x14ac:dyDescent="0.25">
      <c r="A3" s="125" t="s">
        <v>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1" x14ac:dyDescent="0.25">
      <c r="A4" s="127" t="s">
        <v>4</v>
      </c>
      <c r="B4" s="127"/>
      <c r="C4" s="127"/>
      <c r="D4" s="127"/>
      <c r="E4" s="128"/>
      <c r="F4" s="128"/>
      <c r="G4" s="128"/>
      <c r="H4" s="128"/>
      <c r="I4" s="128"/>
      <c r="J4" s="128"/>
      <c r="K4" s="128"/>
    </row>
    <row r="5" spans="1:11" x14ac:dyDescent="0.25">
      <c r="A5" s="127" t="s">
        <v>5</v>
      </c>
      <c r="B5" s="127"/>
      <c r="C5" s="127"/>
      <c r="D5" s="127"/>
      <c r="E5" s="128"/>
      <c r="F5" s="128"/>
      <c r="G5" s="128"/>
      <c r="H5" s="128"/>
      <c r="I5" s="128"/>
      <c r="J5" s="128"/>
      <c r="K5" s="128"/>
    </row>
    <row r="6" spans="1:11" ht="15.75" thickBot="1" x14ac:dyDescent="0.3">
      <c r="A6" s="149"/>
      <c r="B6" s="149"/>
      <c r="C6" s="149"/>
      <c r="D6" s="149"/>
      <c r="E6" s="150"/>
      <c r="F6" s="150"/>
      <c r="G6" s="150"/>
      <c r="H6" s="150"/>
      <c r="I6" s="150"/>
      <c r="J6" s="150"/>
      <c r="K6" s="150"/>
    </row>
    <row r="7" spans="1:11" ht="107.25" customHeight="1" thickBot="1" x14ac:dyDescent="0.3">
      <c r="A7" s="144" t="s">
        <v>47</v>
      </c>
      <c r="B7" s="144" t="s">
        <v>90</v>
      </c>
      <c r="C7" s="144" t="s">
        <v>91</v>
      </c>
      <c r="D7" s="154" t="s">
        <v>92</v>
      </c>
      <c r="E7" s="155"/>
      <c r="F7" s="163" t="s">
        <v>93</v>
      </c>
      <c r="G7" s="142" t="s">
        <v>94</v>
      </c>
      <c r="H7" s="153"/>
      <c r="I7" s="153"/>
      <c r="J7" s="143"/>
      <c r="K7" s="144" t="s">
        <v>95</v>
      </c>
    </row>
    <row r="8" spans="1:11" ht="72.75" thickBot="1" x14ac:dyDescent="0.3">
      <c r="A8" s="145"/>
      <c r="B8" s="145"/>
      <c r="C8" s="145"/>
      <c r="D8" s="156"/>
      <c r="E8" s="157"/>
      <c r="F8" s="164"/>
      <c r="G8" s="6" t="s">
        <v>96</v>
      </c>
      <c r="H8" s="6" t="s">
        <v>97</v>
      </c>
      <c r="I8" s="6" t="s">
        <v>98</v>
      </c>
      <c r="J8" s="6" t="s">
        <v>99</v>
      </c>
      <c r="K8" s="145"/>
    </row>
    <row r="9" spans="1:11" ht="24" customHeight="1" thickBot="1" x14ac:dyDescent="0.3">
      <c r="A9" s="13">
        <v>1</v>
      </c>
      <c r="B9" s="142" t="s">
        <v>100</v>
      </c>
      <c r="C9" s="153"/>
      <c r="D9" s="153"/>
      <c r="E9" s="153"/>
      <c r="F9" s="153"/>
      <c r="G9" s="153"/>
      <c r="H9" s="153"/>
      <c r="I9" s="153"/>
      <c r="J9" s="153"/>
      <c r="K9" s="143"/>
    </row>
    <row r="10" spans="1:11" ht="24" customHeight="1" thickBot="1" x14ac:dyDescent="0.3">
      <c r="A10" s="14">
        <v>42005</v>
      </c>
      <c r="B10" s="142" t="s">
        <v>101</v>
      </c>
      <c r="C10" s="153"/>
      <c r="D10" s="153"/>
      <c r="E10" s="153"/>
      <c r="F10" s="153"/>
      <c r="G10" s="153"/>
      <c r="H10" s="153"/>
      <c r="I10" s="153"/>
      <c r="J10" s="153"/>
      <c r="K10" s="143"/>
    </row>
    <row r="11" spans="1:11" ht="15.75" thickBot="1" x14ac:dyDescent="0.3">
      <c r="A11" s="17">
        <v>36892</v>
      </c>
      <c r="B11" s="8"/>
      <c r="C11" s="8"/>
      <c r="D11" s="151"/>
      <c r="E11" s="152"/>
      <c r="F11" s="8" t="s">
        <v>102</v>
      </c>
      <c r="G11" s="18"/>
      <c r="H11" s="18"/>
      <c r="I11" s="6"/>
      <c r="J11" s="18"/>
      <c r="K11" s="6"/>
    </row>
    <row r="12" spans="1:11" ht="15.75" thickBot="1" x14ac:dyDescent="0.3">
      <c r="A12" s="13"/>
      <c r="B12" s="8"/>
      <c r="C12" s="8"/>
      <c r="D12" s="151"/>
      <c r="E12" s="152"/>
      <c r="F12" s="8" t="s">
        <v>103</v>
      </c>
      <c r="G12" s="18"/>
      <c r="H12" s="18"/>
      <c r="I12" s="6"/>
      <c r="J12" s="18"/>
      <c r="K12" s="6"/>
    </row>
    <row r="13" spans="1:11" ht="15.75" thickBot="1" x14ac:dyDescent="0.3">
      <c r="A13" s="13"/>
      <c r="B13" s="8"/>
      <c r="C13" s="8"/>
      <c r="D13" s="151"/>
      <c r="E13" s="152"/>
      <c r="F13" s="8" t="s">
        <v>104</v>
      </c>
      <c r="G13" s="18"/>
      <c r="H13" s="18"/>
      <c r="I13" s="6"/>
      <c r="J13" s="18"/>
      <c r="K13" s="6"/>
    </row>
    <row r="14" spans="1:11" ht="15.75" thickBot="1" x14ac:dyDescent="0.3">
      <c r="A14" s="17">
        <v>37257</v>
      </c>
      <c r="B14" s="8"/>
      <c r="C14" s="8"/>
      <c r="D14" s="151"/>
      <c r="E14" s="152"/>
      <c r="F14" s="8" t="s">
        <v>102</v>
      </c>
      <c r="G14" s="18"/>
      <c r="H14" s="18"/>
      <c r="I14" s="6"/>
      <c r="J14" s="18"/>
      <c r="K14" s="6"/>
    </row>
    <row r="15" spans="1:11" ht="15.75" thickBot="1" x14ac:dyDescent="0.3">
      <c r="A15" s="13"/>
      <c r="B15" s="8"/>
      <c r="C15" s="8"/>
      <c r="D15" s="151"/>
      <c r="E15" s="152"/>
      <c r="F15" s="8" t="s">
        <v>103</v>
      </c>
      <c r="G15" s="18"/>
      <c r="H15" s="18"/>
      <c r="I15" s="6"/>
      <c r="J15" s="18"/>
      <c r="K15" s="6"/>
    </row>
    <row r="16" spans="1:11" ht="15.75" thickBot="1" x14ac:dyDescent="0.3">
      <c r="A16" s="13"/>
      <c r="B16" s="8"/>
      <c r="C16" s="8"/>
      <c r="D16" s="151"/>
      <c r="E16" s="152"/>
      <c r="F16" s="8" t="s">
        <v>105</v>
      </c>
      <c r="G16" s="18"/>
      <c r="H16" s="18"/>
      <c r="I16" s="6"/>
      <c r="J16" s="18"/>
      <c r="K16" s="6"/>
    </row>
    <row r="17" spans="1:11" ht="15.75" thickBot="1" x14ac:dyDescent="0.3">
      <c r="A17" s="13" t="s">
        <v>32</v>
      </c>
      <c r="B17" s="8"/>
      <c r="C17" s="8"/>
      <c r="D17" s="151"/>
      <c r="E17" s="152"/>
      <c r="F17" s="8"/>
      <c r="G17" s="18"/>
      <c r="H17" s="18"/>
      <c r="I17" s="6"/>
      <c r="J17" s="18"/>
      <c r="K17" s="6"/>
    </row>
    <row r="18" spans="1:11" ht="15.75" thickBot="1" x14ac:dyDescent="0.3">
      <c r="A18" s="14">
        <v>42036</v>
      </c>
      <c r="B18" s="160" t="s">
        <v>101</v>
      </c>
      <c r="C18" s="161"/>
      <c r="D18" s="161"/>
      <c r="E18" s="161"/>
      <c r="F18" s="161"/>
      <c r="G18" s="161"/>
      <c r="H18" s="161"/>
      <c r="I18" s="161"/>
      <c r="J18" s="161"/>
      <c r="K18" s="162"/>
    </row>
    <row r="19" spans="1:11" ht="15.75" thickBot="1" x14ac:dyDescent="0.3">
      <c r="A19" s="13" t="s">
        <v>32</v>
      </c>
      <c r="B19" s="8"/>
      <c r="C19" s="8"/>
      <c r="D19" s="151"/>
      <c r="E19" s="152"/>
      <c r="F19" s="8"/>
      <c r="G19" s="18"/>
      <c r="H19" s="18"/>
      <c r="I19" s="6"/>
      <c r="J19" s="18"/>
      <c r="K19" s="6"/>
    </row>
    <row r="20" spans="1:11" ht="24" customHeight="1" thickBot="1" x14ac:dyDescent="0.3">
      <c r="A20" s="13">
        <v>2</v>
      </c>
      <c r="B20" s="142" t="s">
        <v>106</v>
      </c>
      <c r="C20" s="153"/>
      <c r="D20" s="153"/>
      <c r="E20" s="153"/>
      <c r="F20" s="153"/>
      <c r="G20" s="153"/>
      <c r="H20" s="153"/>
      <c r="I20" s="153"/>
      <c r="J20" s="153"/>
      <c r="K20" s="143"/>
    </row>
    <row r="21" spans="1:11" ht="24" customHeight="1" thickBot="1" x14ac:dyDescent="0.3">
      <c r="A21" s="14">
        <v>42006</v>
      </c>
      <c r="B21" s="142" t="s">
        <v>101</v>
      </c>
      <c r="C21" s="153"/>
      <c r="D21" s="153"/>
      <c r="E21" s="153"/>
      <c r="F21" s="153"/>
      <c r="G21" s="153"/>
      <c r="H21" s="153"/>
      <c r="I21" s="153"/>
      <c r="J21" s="153"/>
      <c r="K21" s="143"/>
    </row>
    <row r="22" spans="1:11" ht="15.75" thickBot="1" x14ac:dyDescent="0.3">
      <c r="A22" s="13" t="s">
        <v>32</v>
      </c>
      <c r="B22" s="8"/>
      <c r="C22" s="8"/>
      <c r="D22" s="151"/>
      <c r="E22" s="152"/>
      <c r="F22" s="8"/>
      <c r="G22" s="18"/>
      <c r="H22" s="18"/>
      <c r="I22" s="6"/>
      <c r="J22" s="18"/>
      <c r="K22" s="6"/>
    </row>
    <row r="25" spans="1:11" x14ac:dyDescent="0.25">
      <c r="A25" s="19" t="s">
        <v>107</v>
      </c>
    </row>
  </sheetData>
  <mergeCells count="27">
    <mergeCell ref="D13:E13"/>
    <mergeCell ref="A4:D4"/>
    <mergeCell ref="E4:K4"/>
    <mergeCell ref="A5:D6"/>
    <mergeCell ref="E5:K6"/>
    <mergeCell ref="A7:A8"/>
    <mergeCell ref="B7:B8"/>
    <mergeCell ref="C7:C8"/>
    <mergeCell ref="D7:E8"/>
    <mergeCell ref="F7:F8"/>
    <mergeCell ref="G7:J7"/>
    <mergeCell ref="B20:K20"/>
    <mergeCell ref="B21:K21"/>
    <mergeCell ref="D22:E22"/>
    <mergeCell ref="A2:K2"/>
    <mergeCell ref="A3:K3"/>
    <mergeCell ref="D14:E14"/>
    <mergeCell ref="D15:E15"/>
    <mergeCell ref="D16:E16"/>
    <mergeCell ref="D17:E17"/>
    <mergeCell ref="B18:K18"/>
    <mergeCell ref="D19:E19"/>
    <mergeCell ref="K7:K8"/>
    <mergeCell ref="B9:K9"/>
    <mergeCell ref="B10:K10"/>
    <mergeCell ref="D11:E11"/>
    <mergeCell ref="D12:E12"/>
  </mergeCells>
  <hyperlinks>
    <hyperlink ref="F7" location="_ftn1" display="_ftn1"/>
    <hyperlink ref="A25" location="_ftnref1" display="_ftnref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zoomScaleNormal="100" workbookViewId="0">
      <pane xSplit="2" ySplit="9" topLeftCell="F84" activePane="bottomRight" state="frozen"/>
      <selection pane="topRight" activeCell="C1" sqref="C1"/>
      <selection pane="bottomLeft" activeCell="A10" sqref="A10"/>
      <selection pane="bottomRight" sqref="A1:O91"/>
    </sheetView>
  </sheetViews>
  <sheetFormatPr defaultRowHeight="15" x14ac:dyDescent="0.25"/>
  <cols>
    <col min="1" max="1" width="6.85546875" customWidth="1"/>
    <col min="2" max="2" width="51.5703125" customWidth="1"/>
    <col min="4" max="4" width="8.28515625" customWidth="1"/>
    <col min="5" max="5" width="9.28515625" customWidth="1"/>
    <col min="6" max="6" width="10.85546875" customWidth="1"/>
    <col min="7" max="7" width="10.140625" customWidth="1"/>
    <col min="8" max="8" width="10.5703125" customWidth="1"/>
    <col min="9" max="9" width="9.7109375" customWidth="1"/>
    <col min="10" max="10" width="10.42578125" customWidth="1"/>
    <col min="11" max="11" width="13.5703125" customWidth="1"/>
    <col min="12" max="12" width="8" customWidth="1"/>
  </cols>
  <sheetData>
    <row r="1" spans="1:18" ht="15.75" x14ac:dyDescent="0.25">
      <c r="J1" s="1" t="s">
        <v>108</v>
      </c>
    </row>
    <row r="2" spans="1:18" x14ac:dyDescent="0.25">
      <c r="A2" s="125" t="s">
        <v>109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8" x14ac:dyDescent="0.25">
      <c r="A3" s="125" t="s">
        <v>238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8" ht="25.5" customHeight="1" x14ac:dyDescent="0.25">
      <c r="A4" s="171" t="s">
        <v>4</v>
      </c>
      <c r="B4" s="171"/>
      <c r="C4" s="171"/>
      <c r="D4" s="172" t="s">
        <v>183</v>
      </c>
      <c r="E4" s="172"/>
      <c r="F4" s="172"/>
      <c r="G4" s="172"/>
      <c r="H4" s="172"/>
      <c r="I4" s="172"/>
      <c r="J4" s="172"/>
    </row>
    <row r="5" spans="1:18" x14ac:dyDescent="0.25">
      <c r="A5" s="173" t="s">
        <v>5</v>
      </c>
      <c r="B5" s="173"/>
      <c r="C5" s="173"/>
      <c r="D5" s="172" t="s">
        <v>184</v>
      </c>
      <c r="E5" s="172"/>
      <c r="F5" s="172"/>
      <c r="G5" s="172"/>
      <c r="H5" s="172"/>
      <c r="I5" s="172"/>
      <c r="J5" s="172"/>
    </row>
    <row r="6" spans="1:18" ht="15.75" thickBot="1" x14ac:dyDescent="0.3">
      <c r="A6" s="174"/>
      <c r="B6" s="174"/>
      <c r="C6" s="174"/>
      <c r="D6" s="175"/>
      <c r="E6" s="175"/>
      <c r="F6" s="175"/>
      <c r="G6" s="175"/>
      <c r="H6" s="175"/>
      <c r="I6" s="175"/>
      <c r="J6" s="175"/>
    </row>
    <row r="7" spans="1:18" ht="31.5" customHeight="1" x14ac:dyDescent="0.25">
      <c r="A7" s="176" t="s">
        <v>47</v>
      </c>
      <c r="B7" s="176" t="s">
        <v>110</v>
      </c>
      <c r="C7" s="176" t="s">
        <v>111</v>
      </c>
      <c r="D7" s="176" t="s">
        <v>112</v>
      </c>
      <c r="E7" s="176"/>
      <c r="F7" s="167" t="s">
        <v>122</v>
      </c>
      <c r="G7" s="168"/>
      <c r="H7" s="169" t="s">
        <v>123</v>
      </c>
      <c r="I7" s="169" t="s">
        <v>124</v>
      </c>
      <c r="J7" s="169" t="s">
        <v>125</v>
      </c>
      <c r="K7" s="169" t="s">
        <v>237</v>
      </c>
      <c r="L7" s="169" t="s">
        <v>126</v>
      </c>
      <c r="M7" s="169" t="s">
        <v>141</v>
      </c>
      <c r="N7" s="165" t="s">
        <v>127</v>
      </c>
      <c r="O7" s="165" t="s">
        <v>128</v>
      </c>
    </row>
    <row r="8" spans="1:18" ht="60.75" customHeight="1" x14ac:dyDescent="0.25">
      <c r="A8" s="176"/>
      <c r="B8" s="176"/>
      <c r="C8" s="176"/>
      <c r="D8" s="30" t="s">
        <v>113</v>
      </c>
      <c r="E8" s="30" t="s">
        <v>114</v>
      </c>
      <c r="F8" s="38" t="s">
        <v>80</v>
      </c>
      <c r="G8" s="38" t="s">
        <v>81</v>
      </c>
      <c r="H8" s="170"/>
      <c r="I8" s="170"/>
      <c r="J8" s="170"/>
      <c r="K8" s="170"/>
      <c r="L8" s="170"/>
      <c r="M8" s="170"/>
      <c r="N8" s="166"/>
      <c r="O8" s="166"/>
    </row>
    <row r="9" spans="1:18" s="50" customFormat="1" ht="25.5" x14ac:dyDescent="0.25">
      <c r="A9" s="45"/>
      <c r="B9" s="43" t="s">
        <v>185</v>
      </c>
      <c r="C9" s="44"/>
      <c r="D9" s="54"/>
      <c r="E9" s="54"/>
      <c r="F9" s="55">
        <f>F20+F21+F22+F67</f>
        <v>240572.5</v>
      </c>
      <c r="G9" s="55">
        <f>G20+G21+G22+G67</f>
        <v>212603.91504999998</v>
      </c>
      <c r="H9" s="54"/>
      <c r="I9" s="54">
        <v>10</v>
      </c>
      <c r="J9" s="54"/>
      <c r="K9" s="55"/>
      <c r="L9" s="54" t="s">
        <v>138</v>
      </c>
      <c r="M9" s="64">
        <f>K9*0.6+(K67+K22)*0.4</f>
        <v>1.1529313469803177</v>
      </c>
      <c r="N9" s="64">
        <f>G9/F9</f>
        <v>0.88374155420922995</v>
      </c>
      <c r="O9" s="64">
        <f>M9/N9</f>
        <v>1.3046023936397992</v>
      </c>
      <c r="P9" s="65"/>
      <c r="Q9" s="66"/>
      <c r="R9" s="66"/>
    </row>
    <row r="10" spans="1:18" s="96" customFormat="1" ht="38.25" x14ac:dyDescent="0.2">
      <c r="A10" s="92"/>
      <c r="B10" s="105" t="s">
        <v>158</v>
      </c>
      <c r="C10" s="106" t="s">
        <v>139</v>
      </c>
      <c r="D10" s="57">
        <v>100.054914881933</v>
      </c>
      <c r="E10" s="33">
        <v>100.82</v>
      </c>
      <c r="F10" s="93"/>
      <c r="G10" s="33"/>
      <c r="H10" s="93">
        <f>E10/D10</f>
        <v>1.0076466520307354</v>
      </c>
      <c r="I10" s="33"/>
      <c r="J10" s="33"/>
      <c r="K10" s="93"/>
      <c r="L10" s="33"/>
      <c r="M10" s="94"/>
      <c r="N10" s="94"/>
      <c r="O10" s="94"/>
      <c r="P10" s="95"/>
    </row>
    <row r="11" spans="1:18" s="96" customFormat="1" ht="38.25" x14ac:dyDescent="0.2">
      <c r="A11" s="92"/>
      <c r="B11" s="105" t="s">
        <v>159</v>
      </c>
      <c r="C11" s="106" t="s">
        <v>139</v>
      </c>
      <c r="D11" s="57">
        <v>76.470588235294088</v>
      </c>
      <c r="E11" s="33">
        <v>76.47</v>
      </c>
      <c r="F11" s="93"/>
      <c r="G11" s="33"/>
      <c r="H11" s="93">
        <f t="shared" ref="H11:H19" si="0">E11/D11</f>
        <v>0.99999230769230807</v>
      </c>
      <c r="I11" s="33"/>
      <c r="J11" s="33"/>
      <c r="K11" s="93"/>
      <c r="L11" s="33"/>
      <c r="M11" s="94"/>
      <c r="N11" s="94"/>
      <c r="O11" s="94"/>
      <c r="P11" s="95"/>
    </row>
    <row r="12" spans="1:18" s="96" customFormat="1" ht="25.5" x14ac:dyDescent="0.2">
      <c r="A12" s="92"/>
      <c r="B12" s="105" t="s">
        <v>160</v>
      </c>
      <c r="C12" s="36" t="s">
        <v>161</v>
      </c>
      <c r="D12" s="35">
        <v>4.0800000000000003E-2</v>
      </c>
      <c r="E12" s="33">
        <v>0.05</v>
      </c>
      <c r="F12" s="93"/>
      <c r="G12" s="33"/>
      <c r="H12" s="93">
        <f t="shared" si="0"/>
        <v>1.2254901960784315</v>
      </c>
      <c r="I12" s="33"/>
      <c r="J12" s="33"/>
      <c r="K12" s="93"/>
      <c r="L12" s="33"/>
      <c r="M12" s="94"/>
      <c r="N12" s="94"/>
      <c r="O12" s="94"/>
      <c r="P12" s="95"/>
    </row>
    <row r="13" spans="1:18" s="96" customFormat="1" ht="25.5" x14ac:dyDescent="0.2">
      <c r="A13" s="92"/>
      <c r="B13" s="105" t="s">
        <v>162</v>
      </c>
      <c r="C13" s="36" t="s">
        <v>139</v>
      </c>
      <c r="D13" s="107">
        <v>15</v>
      </c>
      <c r="E13" s="33">
        <v>26.52</v>
      </c>
      <c r="F13" s="93"/>
      <c r="G13" s="33"/>
      <c r="H13" s="93">
        <f t="shared" si="0"/>
        <v>1.768</v>
      </c>
      <c r="I13" s="33"/>
      <c r="J13" s="33"/>
      <c r="K13" s="93"/>
      <c r="L13" s="33"/>
      <c r="M13" s="94"/>
      <c r="N13" s="94"/>
      <c r="O13" s="94"/>
      <c r="P13" s="95"/>
    </row>
    <row r="14" spans="1:18" s="96" customFormat="1" ht="51" x14ac:dyDescent="0.2">
      <c r="A14" s="92"/>
      <c r="B14" s="105" t="s">
        <v>163</v>
      </c>
      <c r="C14" s="108" t="s">
        <v>139</v>
      </c>
      <c r="D14" s="109">
        <v>40.770000000000003</v>
      </c>
      <c r="E14" s="33">
        <v>47.31</v>
      </c>
      <c r="F14" s="93"/>
      <c r="G14" s="33"/>
      <c r="H14" s="93">
        <f t="shared" si="0"/>
        <v>1.1604120676968359</v>
      </c>
      <c r="I14" s="33"/>
      <c r="J14" s="33"/>
      <c r="K14" s="93"/>
      <c r="L14" s="33"/>
      <c r="M14" s="94"/>
      <c r="N14" s="94"/>
      <c r="O14" s="94"/>
      <c r="P14" s="95"/>
    </row>
    <row r="15" spans="1:18" s="96" customFormat="1" ht="51" x14ac:dyDescent="0.2">
      <c r="A15" s="92"/>
      <c r="B15" s="105" t="s">
        <v>164</v>
      </c>
      <c r="C15" s="108" t="s">
        <v>139</v>
      </c>
      <c r="D15" s="109">
        <v>13</v>
      </c>
      <c r="E15" s="33">
        <v>9.73</v>
      </c>
      <c r="F15" s="93"/>
      <c r="G15" s="33"/>
      <c r="H15" s="93">
        <f t="shared" si="0"/>
        <v>0.74846153846153851</v>
      </c>
      <c r="I15" s="33"/>
      <c r="J15" s="33"/>
      <c r="K15" s="93"/>
      <c r="L15" s="33"/>
      <c r="M15" s="94"/>
      <c r="N15" s="94"/>
      <c r="O15" s="94"/>
      <c r="P15" s="95"/>
    </row>
    <row r="16" spans="1:18" s="96" customFormat="1" ht="38.25" x14ac:dyDescent="0.2">
      <c r="A16" s="92"/>
      <c r="B16" s="105" t="s">
        <v>165</v>
      </c>
      <c r="C16" s="108" t="s">
        <v>161</v>
      </c>
      <c r="D16" s="109">
        <v>60.8</v>
      </c>
      <c r="E16" s="93">
        <v>69.900000000000006</v>
      </c>
      <c r="F16" s="93"/>
      <c r="G16" s="33"/>
      <c r="H16" s="93">
        <f t="shared" si="0"/>
        <v>1.1496710526315792</v>
      </c>
      <c r="I16" s="33"/>
      <c r="J16" s="33"/>
      <c r="K16" s="93"/>
      <c r="L16" s="33"/>
      <c r="M16" s="94"/>
      <c r="N16" s="94"/>
      <c r="O16" s="94"/>
      <c r="P16" s="95"/>
    </row>
    <row r="17" spans="1:18" s="96" customFormat="1" ht="76.5" x14ac:dyDescent="0.2">
      <c r="A17" s="92"/>
      <c r="B17" s="105" t="s">
        <v>166</v>
      </c>
      <c r="C17" s="108" t="s">
        <v>139</v>
      </c>
      <c r="D17" s="57">
        <v>100</v>
      </c>
      <c r="E17" s="93">
        <v>100</v>
      </c>
      <c r="F17" s="93"/>
      <c r="G17" s="33"/>
      <c r="H17" s="93">
        <f t="shared" si="0"/>
        <v>1</v>
      </c>
      <c r="I17" s="33"/>
      <c r="J17" s="33"/>
      <c r="K17" s="93"/>
      <c r="L17" s="33"/>
      <c r="M17" s="94"/>
      <c r="N17" s="94"/>
      <c r="O17" s="94"/>
      <c r="P17" s="95"/>
    </row>
    <row r="18" spans="1:18" s="96" customFormat="1" ht="51" x14ac:dyDescent="0.2">
      <c r="A18" s="92"/>
      <c r="B18" s="110" t="s">
        <v>167</v>
      </c>
      <c r="C18" s="36" t="s">
        <v>139</v>
      </c>
      <c r="D18" s="57">
        <v>33</v>
      </c>
      <c r="E18" s="93">
        <v>35</v>
      </c>
      <c r="F18" s="93"/>
      <c r="G18" s="33"/>
      <c r="H18" s="93">
        <f t="shared" si="0"/>
        <v>1.0606060606060606</v>
      </c>
      <c r="I18" s="33"/>
      <c r="J18" s="33"/>
      <c r="K18" s="93"/>
      <c r="L18" s="33"/>
      <c r="M18" s="94"/>
      <c r="N18" s="94"/>
      <c r="O18" s="94"/>
      <c r="P18" s="95"/>
    </row>
    <row r="19" spans="1:18" s="96" customFormat="1" ht="51" x14ac:dyDescent="0.2">
      <c r="A19" s="92"/>
      <c r="B19" s="105" t="s">
        <v>168</v>
      </c>
      <c r="C19" s="36" t="s">
        <v>139</v>
      </c>
      <c r="D19" s="57">
        <v>100</v>
      </c>
      <c r="E19" s="93">
        <v>33.33</v>
      </c>
      <c r="F19" s="93"/>
      <c r="G19" s="33"/>
      <c r="H19" s="93">
        <f t="shared" si="0"/>
        <v>0.33329999999999999</v>
      </c>
      <c r="I19" s="33"/>
      <c r="J19" s="33"/>
      <c r="K19" s="93"/>
      <c r="L19" s="33"/>
      <c r="M19" s="94"/>
      <c r="N19" s="94"/>
      <c r="O19" s="94"/>
      <c r="P19" s="95"/>
    </row>
    <row r="20" spans="1:18" s="82" customFormat="1" ht="57.75" customHeight="1" x14ac:dyDescent="0.2">
      <c r="A20" s="77"/>
      <c r="B20" s="114" t="s">
        <v>191</v>
      </c>
      <c r="C20" s="115" t="s">
        <v>161</v>
      </c>
      <c r="D20" s="58"/>
      <c r="E20" s="78"/>
      <c r="F20" s="79">
        <v>8700</v>
      </c>
      <c r="G20" s="79"/>
      <c r="H20" s="78"/>
      <c r="I20" s="78">
        <v>1</v>
      </c>
      <c r="J20" s="120">
        <f>G20/G9</f>
        <v>0</v>
      </c>
      <c r="K20" s="79">
        <v>1</v>
      </c>
      <c r="L20" s="79">
        <f>J20*K20</f>
        <v>0</v>
      </c>
      <c r="M20" s="80"/>
      <c r="N20" s="80"/>
      <c r="O20" s="80"/>
      <c r="P20" s="81"/>
    </row>
    <row r="21" spans="1:18" s="82" customFormat="1" ht="57.75" customHeight="1" x14ac:dyDescent="0.2">
      <c r="A21" s="77"/>
      <c r="B21" s="114" t="s">
        <v>192</v>
      </c>
      <c r="C21" s="115" t="s">
        <v>161</v>
      </c>
      <c r="D21" s="58"/>
      <c r="E21" s="78"/>
      <c r="F21" s="79">
        <v>1890.7</v>
      </c>
      <c r="G21" s="78"/>
      <c r="H21" s="78"/>
      <c r="I21" s="78">
        <v>1</v>
      </c>
      <c r="J21" s="79">
        <f>G21/G9</f>
        <v>0</v>
      </c>
      <c r="K21" s="79">
        <v>1</v>
      </c>
      <c r="L21" s="79">
        <f>J21*K21</f>
        <v>0</v>
      </c>
      <c r="M21" s="80"/>
      <c r="N21" s="80"/>
      <c r="O21" s="80"/>
      <c r="P21" s="81"/>
    </row>
    <row r="22" spans="1:18" s="72" customFormat="1" ht="25.5" x14ac:dyDescent="0.2">
      <c r="A22" s="46"/>
      <c r="B22" s="41" t="s">
        <v>186</v>
      </c>
      <c r="C22" s="70"/>
      <c r="D22" s="60"/>
      <c r="E22" s="60"/>
      <c r="F22" s="59">
        <v>22447.8</v>
      </c>
      <c r="G22" s="60">
        <f>G29+G34+G48+G55</f>
        <v>995.072</v>
      </c>
      <c r="H22" s="60"/>
      <c r="I22" s="60">
        <v>6</v>
      </c>
      <c r="J22" s="59">
        <f>G22/G9</f>
        <v>4.6804029914782139E-3</v>
      </c>
      <c r="K22" s="59">
        <f>(H23+H24+H25+H26+H27+H28)/I22</f>
        <v>1.4382368744236971</v>
      </c>
      <c r="L22" s="59">
        <f>J22*K22</f>
        <v>6.7315281695069481E-3</v>
      </c>
      <c r="M22" s="69">
        <f>K22*0.6+(L29+L34+L48+L55)*0.4</f>
        <v>1.3259699215261453</v>
      </c>
      <c r="N22" s="69"/>
      <c r="O22" s="69"/>
      <c r="P22" s="71"/>
    </row>
    <row r="23" spans="1:18" s="96" customFormat="1" ht="25.5" x14ac:dyDescent="0.2">
      <c r="A23" s="92"/>
      <c r="B23" s="111" t="s">
        <v>235</v>
      </c>
      <c r="C23" s="106" t="s">
        <v>187</v>
      </c>
      <c r="D23" s="92">
        <v>16906</v>
      </c>
      <c r="E23" s="33">
        <v>13083</v>
      </c>
      <c r="F23" s="93"/>
      <c r="G23" s="33"/>
      <c r="H23" s="93">
        <f t="shared" ref="H23:H28" si="1">E23/D23</f>
        <v>0.77386726605938716</v>
      </c>
      <c r="I23" s="33"/>
      <c r="J23" s="33"/>
      <c r="K23" s="93"/>
      <c r="L23" s="33"/>
      <c r="M23" s="94"/>
      <c r="N23" s="94"/>
      <c r="O23" s="94"/>
      <c r="P23" s="95"/>
    </row>
    <row r="24" spans="1:18" s="96" customFormat="1" ht="25.5" x14ac:dyDescent="0.2">
      <c r="A24" s="92"/>
      <c r="B24" s="111" t="s">
        <v>236</v>
      </c>
      <c r="C24" s="106" t="s">
        <v>187</v>
      </c>
      <c r="D24" s="31">
        <v>118</v>
      </c>
      <c r="E24" s="33">
        <v>80</v>
      </c>
      <c r="F24" s="93"/>
      <c r="G24" s="33"/>
      <c r="H24" s="93">
        <f t="shared" si="1"/>
        <v>0.67796610169491522</v>
      </c>
      <c r="I24" s="33"/>
      <c r="J24" s="33"/>
      <c r="K24" s="93"/>
      <c r="L24" s="33"/>
      <c r="M24" s="94"/>
      <c r="N24" s="94"/>
      <c r="O24" s="94"/>
      <c r="P24" s="95"/>
    </row>
    <row r="25" spans="1:18" s="96" customFormat="1" ht="12.75" x14ac:dyDescent="0.2">
      <c r="A25" s="92"/>
      <c r="B25" s="111" t="s">
        <v>188</v>
      </c>
      <c r="C25" s="106" t="s">
        <v>182</v>
      </c>
      <c r="D25" s="31">
        <v>43</v>
      </c>
      <c r="E25" s="33">
        <v>43</v>
      </c>
      <c r="F25" s="93"/>
      <c r="G25" s="33"/>
      <c r="H25" s="93">
        <f t="shared" si="1"/>
        <v>1</v>
      </c>
      <c r="I25" s="33"/>
      <c r="J25" s="33"/>
      <c r="K25" s="93"/>
      <c r="L25" s="33"/>
      <c r="M25" s="94"/>
      <c r="N25" s="94"/>
      <c r="O25" s="94"/>
      <c r="P25" s="95"/>
    </row>
    <row r="26" spans="1:18" s="96" customFormat="1" ht="51" x14ac:dyDescent="0.2">
      <c r="A26" s="92"/>
      <c r="B26" s="111" t="s">
        <v>189</v>
      </c>
      <c r="C26" s="106" t="s">
        <v>139</v>
      </c>
      <c r="D26" s="112">
        <v>3.2258064516128999</v>
      </c>
      <c r="E26" s="33">
        <v>3.23</v>
      </c>
      <c r="F26" s="93"/>
      <c r="G26" s="33"/>
      <c r="H26" s="93">
        <f t="shared" si="1"/>
        <v>1.001300000000001</v>
      </c>
      <c r="I26" s="33"/>
      <c r="J26" s="33"/>
      <c r="K26" s="93"/>
      <c r="L26" s="33"/>
      <c r="M26" s="94"/>
      <c r="N26" s="94"/>
      <c r="O26" s="94"/>
      <c r="P26" s="95"/>
    </row>
    <row r="27" spans="1:18" s="96" customFormat="1" ht="38.25" x14ac:dyDescent="0.2">
      <c r="A27" s="92"/>
      <c r="B27" s="111" t="s">
        <v>190</v>
      </c>
      <c r="C27" s="106" t="s">
        <v>139</v>
      </c>
      <c r="D27" s="36">
        <v>22</v>
      </c>
      <c r="E27" s="33">
        <v>26.52</v>
      </c>
      <c r="F27" s="93"/>
      <c r="G27" s="33"/>
      <c r="H27" s="93">
        <f t="shared" si="1"/>
        <v>1.2054545454545453</v>
      </c>
      <c r="I27" s="33"/>
      <c r="J27" s="33"/>
      <c r="K27" s="93"/>
      <c r="L27" s="33"/>
      <c r="M27" s="94"/>
      <c r="N27" s="94"/>
      <c r="O27" s="94"/>
      <c r="P27" s="95"/>
    </row>
    <row r="28" spans="1:18" s="96" customFormat="1" ht="25.5" x14ac:dyDescent="0.2">
      <c r="A28" s="92"/>
      <c r="B28" s="111" t="s">
        <v>179</v>
      </c>
      <c r="C28" s="106" t="s">
        <v>139</v>
      </c>
      <c r="D28" s="36">
        <v>12</v>
      </c>
      <c r="E28" s="33">
        <v>47.65</v>
      </c>
      <c r="F28" s="93"/>
      <c r="G28" s="33"/>
      <c r="H28" s="93">
        <f t="shared" si="1"/>
        <v>3.9708333333333332</v>
      </c>
      <c r="I28" s="33"/>
      <c r="J28" s="33"/>
      <c r="K28" s="93"/>
      <c r="L28" s="33"/>
      <c r="M28" s="94"/>
      <c r="N28" s="94"/>
      <c r="O28" s="94"/>
      <c r="P28" s="95"/>
    </row>
    <row r="29" spans="1:18" s="90" customFormat="1" ht="25.5" x14ac:dyDescent="0.2">
      <c r="A29" s="83"/>
      <c r="B29" s="84" t="s">
        <v>177</v>
      </c>
      <c r="C29" s="85"/>
      <c r="D29" s="86"/>
      <c r="E29" s="86"/>
      <c r="F29" s="87">
        <v>8201.5</v>
      </c>
      <c r="G29" s="86">
        <f>116.757+216.215</f>
        <v>332.97199999999998</v>
      </c>
      <c r="H29" s="86"/>
      <c r="I29" s="86">
        <v>4</v>
      </c>
      <c r="J29" s="87">
        <f>G29/G22</f>
        <v>0.33462101234885516</v>
      </c>
      <c r="K29" s="87">
        <f>(H30+H31+H32+H33)/I29</f>
        <v>0.78071998961469102</v>
      </c>
      <c r="L29" s="87">
        <f>J29*K29</f>
        <v>0.2612453132858556</v>
      </c>
      <c r="M29" s="88"/>
      <c r="N29" s="88"/>
      <c r="O29" s="88"/>
      <c r="P29" s="89"/>
    </row>
    <row r="30" spans="1:18" s="96" customFormat="1" ht="25.5" x14ac:dyDescent="0.2">
      <c r="A30" s="92"/>
      <c r="B30" s="91" t="s">
        <v>178</v>
      </c>
      <c r="C30" s="92" t="s">
        <v>139</v>
      </c>
      <c r="D30" s="38">
        <v>21</v>
      </c>
      <c r="E30" s="93">
        <f>224/1418*100</f>
        <v>15.796897038081806</v>
      </c>
      <c r="F30" s="93"/>
      <c r="G30" s="33"/>
      <c r="H30" s="93">
        <f t="shared" ref="H30:H33" si="2">E30/D30</f>
        <v>0.75223319228960983</v>
      </c>
      <c r="I30" s="33"/>
      <c r="J30" s="33"/>
      <c r="K30" s="93"/>
      <c r="L30" s="33"/>
      <c r="M30" s="94"/>
      <c r="N30" s="94"/>
      <c r="O30" s="94"/>
      <c r="P30" s="95"/>
    </row>
    <row r="31" spans="1:18" s="97" customFormat="1" ht="25.5" x14ac:dyDescent="0.25">
      <c r="A31" s="92"/>
      <c r="B31" s="91" t="s">
        <v>179</v>
      </c>
      <c r="C31" s="92" t="s">
        <v>139</v>
      </c>
      <c r="D31" s="38">
        <v>12</v>
      </c>
      <c r="E31" s="93">
        <f>224/2144*100</f>
        <v>10.44776119402985</v>
      </c>
      <c r="F31" s="93"/>
      <c r="G31" s="33"/>
      <c r="H31" s="93">
        <f t="shared" si="2"/>
        <v>0.87064676616915415</v>
      </c>
      <c r="I31" s="33"/>
      <c r="J31" s="33"/>
      <c r="K31" s="93"/>
      <c r="L31" s="33"/>
      <c r="M31" s="94"/>
      <c r="N31" s="94"/>
      <c r="O31" s="94"/>
      <c r="P31" s="95"/>
      <c r="Q31" s="96"/>
      <c r="R31" s="96"/>
    </row>
    <row r="32" spans="1:18" s="97" customFormat="1" ht="38.25" x14ac:dyDescent="0.25">
      <c r="A32" s="92"/>
      <c r="B32" s="91" t="s">
        <v>180</v>
      </c>
      <c r="C32" s="92" t="s">
        <v>139</v>
      </c>
      <c r="D32" s="38">
        <v>4</v>
      </c>
      <c r="E32" s="33">
        <v>4</v>
      </c>
      <c r="F32" s="93"/>
      <c r="G32" s="33"/>
      <c r="H32" s="93">
        <f t="shared" si="2"/>
        <v>1</v>
      </c>
      <c r="I32" s="33"/>
      <c r="J32" s="33"/>
      <c r="K32" s="93"/>
      <c r="L32" s="33"/>
      <c r="M32" s="94"/>
      <c r="N32" s="94"/>
      <c r="O32" s="94"/>
      <c r="P32" s="95"/>
      <c r="Q32" s="96"/>
      <c r="R32" s="96"/>
    </row>
    <row r="33" spans="1:18" s="97" customFormat="1" ht="38.25" x14ac:dyDescent="0.25">
      <c r="A33" s="92"/>
      <c r="B33" s="91" t="s">
        <v>181</v>
      </c>
      <c r="C33" s="92" t="s">
        <v>182</v>
      </c>
      <c r="D33" s="38">
        <v>4</v>
      </c>
      <c r="E33" s="33">
        <v>2</v>
      </c>
      <c r="F33" s="93"/>
      <c r="G33" s="33"/>
      <c r="H33" s="93">
        <f t="shared" si="2"/>
        <v>0.5</v>
      </c>
      <c r="I33" s="33"/>
      <c r="J33" s="33"/>
      <c r="K33" s="93"/>
      <c r="L33" s="33"/>
      <c r="M33" s="94"/>
      <c r="N33" s="94"/>
      <c r="O33" s="94"/>
      <c r="P33" s="95"/>
      <c r="Q33" s="96"/>
      <c r="R33" s="96"/>
    </row>
    <row r="34" spans="1:18" s="49" customFormat="1" ht="22.5" customHeight="1" x14ac:dyDescent="0.25">
      <c r="A34" s="103"/>
      <c r="B34" s="104" t="s">
        <v>193</v>
      </c>
      <c r="C34" s="99"/>
      <c r="D34" s="52"/>
      <c r="E34" s="52"/>
      <c r="F34" s="62">
        <v>13531.8</v>
      </c>
      <c r="G34" s="52"/>
      <c r="H34" s="52"/>
      <c r="I34" s="52">
        <v>13</v>
      </c>
      <c r="J34" s="62">
        <f>G34/G22</f>
        <v>0</v>
      </c>
      <c r="K34" s="62">
        <f>(H35+H36+H37+H38+H39+H40+H41+H42+H43+H44+H45+H46+H47)/I34</f>
        <v>21877.548782277117</v>
      </c>
      <c r="L34" s="62">
        <f>J34*K34</f>
        <v>0</v>
      </c>
      <c r="M34" s="53"/>
      <c r="N34" s="53"/>
      <c r="O34" s="53"/>
      <c r="P34" s="73"/>
      <c r="Q34" s="74"/>
      <c r="R34" s="74"/>
    </row>
    <row r="35" spans="1:18" s="97" customFormat="1" x14ac:dyDescent="0.25">
      <c r="A35" s="92"/>
      <c r="B35" s="91" t="s">
        <v>219</v>
      </c>
      <c r="C35" s="92" t="s">
        <v>139</v>
      </c>
      <c r="D35" s="38">
        <v>75</v>
      </c>
      <c r="E35" s="33">
        <v>70</v>
      </c>
      <c r="F35" s="93"/>
      <c r="G35" s="33"/>
      <c r="H35" s="93">
        <f t="shared" ref="H35:H45" si="3">E35/D35</f>
        <v>0.93333333333333335</v>
      </c>
      <c r="I35" s="33"/>
      <c r="J35" s="33"/>
      <c r="K35" s="93"/>
      <c r="L35" s="33"/>
      <c r="M35" s="94"/>
      <c r="N35" s="94"/>
      <c r="O35" s="94"/>
      <c r="P35" s="95"/>
      <c r="Q35" s="96"/>
      <c r="R35" s="96"/>
    </row>
    <row r="36" spans="1:18" s="97" customFormat="1" x14ac:dyDescent="0.25">
      <c r="A36" s="92"/>
      <c r="B36" s="91" t="s">
        <v>220</v>
      </c>
      <c r="C36" s="92" t="s">
        <v>221</v>
      </c>
      <c r="D36" s="38">
        <v>9</v>
      </c>
      <c r="E36" s="33">
        <v>9</v>
      </c>
      <c r="F36" s="93"/>
      <c r="G36" s="33"/>
      <c r="H36" s="93">
        <f t="shared" si="3"/>
        <v>1</v>
      </c>
      <c r="I36" s="33"/>
      <c r="J36" s="33"/>
      <c r="K36" s="93"/>
      <c r="L36" s="33"/>
      <c r="M36" s="94"/>
      <c r="N36" s="94"/>
      <c r="O36" s="94"/>
      <c r="P36" s="95"/>
      <c r="Q36" s="96"/>
      <c r="R36" s="96"/>
    </row>
    <row r="37" spans="1:18" s="97" customFormat="1" x14ac:dyDescent="0.25">
      <c r="A37" s="92"/>
      <c r="B37" s="91" t="s">
        <v>222</v>
      </c>
      <c r="C37" s="92" t="s">
        <v>182</v>
      </c>
      <c r="D37" s="38">
        <v>815</v>
      </c>
      <c r="E37" s="33">
        <v>429</v>
      </c>
      <c r="F37" s="93"/>
      <c r="G37" s="33"/>
      <c r="H37" s="93">
        <f t="shared" si="3"/>
        <v>0.52638036809815947</v>
      </c>
      <c r="I37" s="33"/>
      <c r="J37" s="33"/>
      <c r="K37" s="93"/>
      <c r="L37" s="33"/>
      <c r="M37" s="94"/>
      <c r="N37" s="94"/>
      <c r="O37" s="94"/>
      <c r="P37" s="95"/>
      <c r="Q37" s="96"/>
      <c r="R37" s="96"/>
    </row>
    <row r="38" spans="1:18" s="97" customFormat="1" ht="38.25" x14ac:dyDescent="0.25">
      <c r="A38" s="92"/>
      <c r="B38" s="91" t="s">
        <v>223</v>
      </c>
      <c r="C38" s="92" t="s">
        <v>182</v>
      </c>
      <c r="D38" s="38">
        <v>1500</v>
      </c>
      <c r="E38" s="33">
        <v>925</v>
      </c>
      <c r="F38" s="93"/>
      <c r="G38" s="33"/>
      <c r="H38" s="93">
        <f t="shared" si="3"/>
        <v>0.6166666666666667</v>
      </c>
      <c r="I38" s="33"/>
      <c r="J38" s="33"/>
      <c r="K38" s="93"/>
      <c r="L38" s="33"/>
      <c r="M38" s="94"/>
      <c r="N38" s="94"/>
      <c r="O38" s="94"/>
      <c r="P38" s="95"/>
      <c r="Q38" s="96"/>
      <c r="R38" s="96"/>
    </row>
    <row r="39" spans="1:18" s="97" customFormat="1" x14ac:dyDescent="0.25">
      <c r="A39" s="92"/>
      <c r="B39" s="91" t="s">
        <v>224</v>
      </c>
      <c r="C39" s="92" t="s">
        <v>225</v>
      </c>
      <c r="D39" s="38">
        <v>7917</v>
      </c>
      <c r="E39" s="33">
        <v>7952</v>
      </c>
      <c r="F39" s="93"/>
      <c r="G39" s="33"/>
      <c r="H39" s="93">
        <f t="shared" si="3"/>
        <v>1.004420866489832</v>
      </c>
      <c r="I39" s="33"/>
      <c r="J39" s="33"/>
      <c r="K39" s="93"/>
      <c r="L39" s="33"/>
      <c r="M39" s="94"/>
      <c r="N39" s="94"/>
      <c r="O39" s="94"/>
      <c r="P39" s="95"/>
      <c r="Q39" s="96"/>
      <c r="R39" s="96"/>
    </row>
    <row r="40" spans="1:18" s="97" customFormat="1" x14ac:dyDescent="0.25">
      <c r="A40" s="92"/>
      <c r="B40" s="91" t="s">
        <v>226</v>
      </c>
      <c r="C40" s="92" t="s">
        <v>227</v>
      </c>
      <c r="D40" s="38">
        <v>67362</v>
      </c>
      <c r="E40" s="33">
        <v>70957</v>
      </c>
      <c r="F40" s="93"/>
      <c r="G40" s="33"/>
      <c r="H40" s="93">
        <f t="shared" si="3"/>
        <v>1.0533683679225676</v>
      </c>
      <c r="I40" s="33"/>
      <c r="J40" s="33"/>
      <c r="K40" s="93"/>
      <c r="L40" s="33"/>
      <c r="M40" s="94"/>
      <c r="N40" s="94"/>
      <c r="O40" s="94"/>
      <c r="P40" s="95"/>
      <c r="Q40" s="96"/>
      <c r="R40" s="96"/>
    </row>
    <row r="41" spans="1:18" s="97" customFormat="1" ht="51" x14ac:dyDescent="0.25">
      <c r="A41" s="92"/>
      <c r="B41" s="91" t="s">
        <v>228</v>
      </c>
      <c r="C41" s="92" t="s">
        <v>139</v>
      </c>
      <c r="D41" s="38">
        <v>30</v>
      </c>
      <c r="E41" s="33">
        <v>0</v>
      </c>
      <c r="F41" s="93"/>
      <c r="G41" s="33"/>
      <c r="H41" s="93">
        <f t="shared" si="3"/>
        <v>0</v>
      </c>
      <c r="I41" s="33"/>
      <c r="J41" s="33"/>
      <c r="K41" s="93"/>
      <c r="L41" s="33"/>
      <c r="M41" s="94"/>
      <c r="N41" s="94"/>
      <c r="O41" s="94"/>
      <c r="P41" s="95"/>
      <c r="Q41" s="96"/>
      <c r="R41" s="96"/>
    </row>
    <row r="42" spans="1:18" s="97" customFormat="1" ht="25.5" x14ac:dyDescent="0.25">
      <c r="A42" s="92"/>
      <c r="B42" s="91" t="s">
        <v>229</v>
      </c>
      <c r="C42" s="92" t="s">
        <v>182</v>
      </c>
      <c r="D42" s="38">
        <v>0</v>
      </c>
      <c r="E42" s="33">
        <v>0</v>
      </c>
      <c r="F42" s="93"/>
      <c r="G42" s="33"/>
      <c r="H42" s="93">
        <v>1</v>
      </c>
      <c r="I42" s="33"/>
      <c r="J42" s="33"/>
      <c r="K42" s="93"/>
      <c r="L42" s="33"/>
      <c r="M42" s="94"/>
      <c r="N42" s="94"/>
      <c r="O42" s="94"/>
      <c r="P42" s="95"/>
      <c r="Q42" s="96"/>
      <c r="R42" s="96"/>
    </row>
    <row r="43" spans="1:18" s="97" customFormat="1" ht="63.75" x14ac:dyDescent="0.25">
      <c r="A43" s="92"/>
      <c r="B43" s="91" t="s">
        <v>230</v>
      </c>
      <c r="C43" s="92" t="s">
        <v>182</v>
      </c>
      <c r="D43" s="38">
        <v>0</v>
      </c>
      <c r="E43" s="33">
        <v>0</v>
      </c>
      <c r="F43" s="93"/>
      <c r="G43" s="33"/>
      <c r="H43" s="93">
        <v>1</v>
      </c>
      <c r="I43" s="33"/>
      <c r="J43" s="33"/>
      <c r="K43" s="93"/>
      <c r="L43" s="33"/>
      <c r="M43" s="94"/>
      <c r="N43" s="94"/>
      <c r="O43" s="94"/>
      <c r="P43" s="95"/>
      <c r="Q43" s="96"/>
      <c r="R43" s="96"/>
    </row>
    <row r="44" spans="1:18" s="97" customFormat="1" ht="25.5" x14ac:dyDescent="0.25">
      <c r="A44" s="92"/>
      <c r="B44" s="91" t="s">
        <v>231</v>
      </c>
      <c r="C44" s="92" t="s">
        <v>182</v>
      </c>
      <c r="D44" s="38">
        <v>2</v>
      </c>
      <c r="E44" s="33">
        <v>2</v>
      </c>
      <c r="F44" s="93"/>
      <c r="G44" s="33"/>
      <c r="H44" s="93">
        <f t="shared" si="3"/>
        <v>1</v>
      </c>
      <c r="I44" s="33"/>
      <c r="J44" s="33"/>
      <c r="K44" s="93"/>
      <c r="L44" s="33"/>
      <c r="M44" s="94"/>
      <c r="N44" s="94"/>
      <c r="O44" s="94"/>
      <c r="P44" s="95"/>
      <c r="Q44" s="96"/>
      <c r="R44" s="96"/>
    </row>
    <row r="45" spans="1:18" s="97" customFormat="1" ht="25.5" x14ac:dyDescent="0.25">
      <c r="A45" s="92"/>
      <c r="B45" s="91" t="s">
        <v>232</v>
      </c>
      <c r="C45" s="92" t="s">
        <v>182</v>
      </c>
      <c r="D45" s="38">
        <v>4</v>
      </c>
      <c r="E45" s="33">
        <v>1137600</v>
      </c>
      <c r="F45" s="93"/>
      <c r="G45" s="33"/>
      <c r="H45" s="93">
        <f t="shared" si="3"/>
        <v>284400</v>
      </c>
      <c r="I45" s="33"/>
      <c r="J45" s="33"/>
      <c r="K45" s="93"/>
      <c r="L45" s="33"/>
      <c r="M45" s="94"/>
      <c r="N45" s="94"/>
      <c r="O45" s="94"/>
      <c r="P45" s="95"/>
      <c r="Q45" s="96"/>
      <c r="R45" s="96"/>
    </row>
    <row r="46" spans="1:18" s="97" customFormat="1" ht="25.5" x14ac:dyDescent="0.25">
      <c r="A46" s="92"/>
      <c r="B46" s="91" t="s">
        <v>233</v>
      </c>
      <c r="C46" s="92" t="s">
        <v>182</v>
      </c>
      <c r="D46" s="38">
        <v>0</v>
      </c>
      <c r="E46" s="33">
        <v>0</v>
      </c>
      <c r="F46" s="93"/>
      <c r="G46" s="33"/>
      <c r="H46" s="93">
        <v>0</v>
      </c>
      <c r="I46" s="33"/>
      <c r="J46" s="33"/>
      <c r="K46" s="93"/>
      <c r="L46" s="33"/>
      <c r="M46" s="94"/>
      <c r="N46" s="94"/>
      <c r="O46" s="94"/>
      <c r="P46" s="95"/>
      <c r="Q46" s="96"/>
      <c r="R46" s="96"/>
    </row>
    <row r="47" spans="1:18" s="97" customFormat="1" ht="25.5" x14ac:dyDescent="0.25">
      <c r="A47" s="92"/>
      <c r="B47" s="91" t="s">
        <v>234</v>
      </c>
      <c r="C47" s="92" t="s">
        <v>182</v>
      </c>
      <c r="D47" s="38">
        <v>0</v>
      </c>
      <c r="E47" s="33">
        <v>0</v>
      </c>
      <c r="F47" s="93"/>
      <c r="G47" s="33"/>
      <c r="H47" s="93">
        <v>0</v>
      </c>
      <c r="I47" s="33"/>
      <c r="J47" s="33"/>
      <c r="K47" s="93"/>
      <c r="L47" s="33"/>
      <c r="M47" s="94"/>
      <c r="N47" s="94"/>
      <c r="O47" s="94"/>
      <c r="P47" s="95"/>
      <c r="Q47" s="96"/>
      <c r="R47" s="96"/>
    </row>
    <row r="48" spans="1:18" s="49" customFormat="1" ht="25.5" x14ac:dyDescent="0.25">
      <c r="A48" s="103"/>
      <c r="B48" s="104" t="s">
        <v>195</v>
      </c>
      <c r="C48" s="99"/>
      <c r="D48" s="52"/>
      <c r="E48" s="52"/>
      <c r="F48" s="62">
        <v>714.5</v>
      </c>
      <c r="G48" s="52">
        <v>662.1</v>
      </c>
      <c r="H48" s="52"/>
      <c r="I48" s="52">
        <v>6</v>
      </c>
      <c r="J48" s="52">
        <f>G48/G22</f>
        <v>0.66537898765114489</v>
      </c>
      <c r="K48" s="62">
        <f>(H49+H50+H51+H52+H53+H54)/I48</f>
        <v>1.3470881941404205</v>
      </c>
      <c r="L48" s="52">
        <f>J48*K48</f>
        <v>0.89632417889396188</v>
      </c>
      <c r="M48" s="53"/>
      <c r="N48" s="53"/>
      <c r="O48" s="53"/>
      <c r="P48" s="73"/>
      <c r="Q48" s="74"/>
      <c r="R48" s="74"/>
    </row>
    <row r="49" spans="1:18" s="97" customFormat="1" ht="25.5" x14ac:dyDescent="0.25">
      <c r="A49" s="92"/>
      <c r="B49" s="91" t="s">
        <v>200</v>
      </c>
      <c r="C49" s="92" t="s">
        <v>139</v>
      </c>
      <c r="D49" s="38">
        <v>10.3</v>
      </c>
      <c r="E49" s="33">
        <v>26.52</v>
      </c>
      <c r="F49" s="93"/>
      <c r="G49" s="33"/>
      <c r="H49" s="93">
        <f t="shared" ref="H49:H54" si="4">E49/D49</f>
        <v>2.5747572815533979</v>
      </c>
      <c r="I49" s="33"/>
      <c r="J49" s="33"/>
      <c r="K49" s="93"/>
      <c r="L49" s="33"/>
      <c r="M49" s="94"/>
      <c r="N49" s="94"/>
      <c r="O49" s="94"/>
      <c r="P49" s="95"/>
      <c r="Q49" s="96"/>
      <c r="R49" s="96"/>
    </row>
    <row r="50" spans="1:18" s="97" customFormat="1" x14ac:dyDescent="0.25">
      <c r="A50" s="92"/>
      <c r="B50" s="91" t="s">
        <v>201</v>
      </c>
      <c r="C50" s="92" t="s">
        <v>139</v>
      </c>
      <c r="D50" s="38">
        <v>77</v>
      </c>
      <c r="E50" s="33"/>
      <c r="F50" s="93"/>
      <c r="G50" s="33"/>
      <c r="H50" s="93">
        <f t="shared" si="4"/>
        <v>0</v>
      </c>
      <c r="I50" s="33"/>
      <c r="J50" s="33"/>
      <c r="K50" s="93"/>
      <c r="L50" s="33"/>
      <c r="M50" s="94"/>
      <c r="N50" s="94"/>
      <c r="O50" s="94"/>
      <c r="P50" s="95"/>
      <c r="Q50" s="96"/>
      <c r="R50" s="96"/>
    </row>
    <row r="51" spans="1:18" s="97" customFormat="1" x14ac:dyDescent="0.25">
      <c r="A51" s="92"/>
      <c r="B51" s="91" t="s">
        <v>201</v>
      </c>
      <c r="C51" s="92" t="s">
        <v>182</v>
      </c>
      <c r="D51" s="38">
        <v>23</v>
      </c>
      <c r="E51" s="33">
        <v>23</v>
      </c>
      <c r="F51" s="93"/>
      <c r="G51" s="33"/>
      <c r="H51" s="93">
        <f t="shared" si="4"/>
        <v>1</v>
      </c>
      <c r="I51" s="33"/>
      <c r="J51" s="33"/>
      <c r="K51" s="93"/>
      <c r="L51" s="33"/>
      <c r="M51" s="94"/>
      <c r="N51" s="94"/>
      <c r="O51" s="94"/>
      <c r="P51" s="95"/>
      <c r="Q51" s="96"/>
      <c r="R51" s="96"/>
    </row>
    <row r="52" spans="1:18" s="97" customFormat="1" x14ac:dyDescent="0.25">
      <c r="A52" s="92"/>
      <c r="B52" s="91" t="s">
        <v>202</v>
      </c>
      <c r="C52" s="92" t="s">
        <v>171</v>
      </c>
      <c r="D52" s="38">
        <v>580</v>
      </c>
      <c r="E52" s="33">
        <v>597</v>
      </c>
      <c r="F52" s="93"/>
      <c r="G52" s="33"/>
      <c r="H52" s="93">
        <f t="shared" si="4"/>
        <v>1.0293103448275862</v>
      </c>
      <c r="I52" s="33"/>
      <c r="J52" s="33"/>
      <c r="K52" s="93"/>
      <c r="L52" s="33"/>
      <c r="M52" s="94"/>
      <c r="N52" s="94"/>
      <c r="O52" s="94"/>
      <c r="P52" s="95"/>
      <c r="Q52" s="96"/>
      <c r="R52" s="96"/>
    </row>
    <row r="53" spans="1:18" s="97" customFormat="1" x14ac:dyDescent="0.25">
      <c r="A53" s="92"/>
      <c r="B53" s="91" t="s">
        <v>203</v>
      </c>
      <c r="C53" s="92" t="s">
        <v>171</v>
      </c>
      <c r="D53" s="38">
        <v>1300</v>
      </c>
      <c r="E53" s="33">
        <v>3222</v>
      </c>
      <c r="F53" s="93"/>
      <c r="G53" s="33"/>
      <c r="H53" s="93">
        <f t="shared" si="4"/>
        <v>2.4784615384615383</v>
      </c>
      <c r="I53" s="33"/>
      <c r="J53" s="33"/>
      <c r="K53" s="93"/>
      <c r="L53" s="33"/>
      <c r="M53" s="94"/>
      <c r="N53" s="94"/>
      <c r="O53" s="94"/>
      <c r="P53" s="95"/>
      <c r="Q53" s="96"/>
      <c r="R53" s="96"/>
    </row>
    <row r="54" spans="1:18" s="97" customFormat="1" x14ac:dyDescent="0.25">
      <c r="A54" s="92"/>
      <c r="B54" s="91" t="s">
        <v>204</v>
      </c>
      <c r="C54" s="92" t="s">
        <v>182</v>
      </c>
      <c r="D54" s="38">
        <v>21</v>
      </c>
      <c r="E54" s="33">
        <v>21</v>
      </c>
      <c r="F54" s="93"/>
      <c r="G54" s="33"/>
      <c r="H54" s="93">
        <f t="shared" si="4"/>
        <v>1</v>
      </c>
      <c r="I54" s="33"/>
      <c r="J54" s="33"/>
      <c r="K54" s="93"/>
      <c r="L54" s="33"/>
      <c r="M54" s="94"/>
      <c r="N54" s="94"/>
      <c r="O54" s="94"/>
      <c r="P54" s="95"/>
      <c r="Q54" s="96"/>
      <c r="R54" s="96"/>
    </row>
    <row r="55" spans="1:18" s="49" customFormat="1" ht="25.5" x14ac:dyDescent="0.25">
      <c r="A55" s="103"/>
      <c r="B55" s="104" t="s">
        <v>196</v>
      </c>
      <c r="C55" s="99"/>
      <c r="D55" s="52"/>
      <c r="E55" s="52"/>
      <c r="F55" s="62">
        <v>0</v>
      </c>
      <c r="G55" s="62">
        <v>0</v>
      </c>
      <c r="H55" s="52"/>
      <c r="I55" s="52">
        <v>9</v>
      </c>
      <c r="J55" s="52">
        <f>G55/G22</f>
        <v>0</v>
      </c>
      <c r="K55" s="62">
        <f>(H56+H57+H58+H59+H60+H61+H62+H63+H64+H65+H66)/I55</f>
        <v>0.88888888888888884</v>
      </c>
      <c r="L55" s="52">
        <f>J55*K55</f>
        <v>0</v>
      </c>
      <c r="M55" s="53"/>
      <c r="N55" s="53"/>
      <c r="O55" s="53"/>
      <c r="P55" s="73"/>
      <c r="Q55" s="74"/>
      <c r="R55" s="74"/>
    </row>
    <row r="56" spans="1:18" s="97" customFormat="1" x14ac:dyDescent="0.25">
      <c r="A56" s="92"/>
      <c r="B56" s="91" t="s">
        <v>205</v>
      </c>
      <c r="C56" s="92" t="s">
        <v>139</v>
      </c>
      <c r="D56" s="38">
        <v>3</v>
      </c>
      <c r="E56" s="33">
        <v>3</v>
      </c>
      <c r="F56" s="93"/>
      <c r="G56" s="33"/>
      <c r="H56" s="93">
        <f t="shared" ref="H56:H65" si="5">E56/D56</f>
        <v>1</v>
      </c>
      <c r="I56" s="33"/>
      <c r="J56" s="33"/>
      <c r="K56" s="93"/>
      <c r="L56" s="33"/>
      <c r="M56" s="94"/>
      <c r="N56" s="94"/>
      <c r="O56" s="94"/>
      <c r="P56" s="95"/>
      <c r="Q56" s="96"/>
      <c r="R56" s="96"/>
    </row>
    <row r="57" spans="1:18" s="97" customFormat="1" ht="25.5" customHeight="1" x14ac:dyDescent="0.25">
      <c r="A57" s="92"/>
      <c r="B57" s="91" t="s">
        <v>208</v>
      </c>
      <c r="C57" s="33" t="s">
        <v>212</v>
      </c>
      <c r="D57" s="38"/>
      <c r="E57" s="33"/>
      <c r="F57" s="93"/>
      <c r="G57" s="33"/>
      <c r="H57" s="93"/>
      <c r="I57" s="33"/>
      <c r="J57" s="33"/>
      <c r="K57" s="93"/>
      <c r="L57" s="33"/>
      <c r="M57" s="94"/>
      <c r="N57" s="94"/>
      <c r="O57" s="94"/>
      <c r="P57" s="95"/>
      <c r="Q57" s="96"/>
      <c r="R57" s="96"/>
    </row>
    <row r="58" spans="1:18" s="97" customFormat="1" ht="18.75" customHeight="1" x14ac:dyDescent="0.25">
      <c r="A58" s="92"/>
      <c r="B58" s="116" t="s">
        <v>206</v>
      </c>
      <c r="C58" s="33" t="s">
        <v>210</v>
      </c>
      <c r="D58" s="38">
        <v>12</v>
      </c>
      <c r="E58" s="33">
        <v>12</v>
      </c>
      <c r="F58" s="93"/>
      <c r="G58" s="33"/>
      <c r="H58" s="93">
        <f t="shared" si="5"/>
        <v>1</v>
      </c>
      <c r="I58" s="33"/>
      <c r="J58" s="33"/>
      <c r="K58" s="93"/>
      <c r="L58" s="33"/>
      <c r="M58" s="94"/>
      <c r="N58" s="94"/>
      <c r="O58" s="94"/>
      <c r="P58" s="95"/>
      <c r="Q58" s="96"/>
      <c r="R58" s="96"/>
    </row>
    <row r="59" spans="1:18" s="97" customFormat="1" ht="12" customHeight="1" x14ac:dyDescent="0.25">
      <c r="A59" s="92"/>
      <c r="B59" s="116" t="s">
        <v>207</v>
      </c>
      <c r="C59" s="33" t="s">
        <v>211</v>
      </c>
      <c r="D59" s="38">
        <v>0.21</v>
      </c>
      <c r="E59" s="33">
        <v>0.21</v>
      </c>
      <c r="F59" s="93"/>
      <c r="G59" s="33"/>
      <c r="H59" s="93">
        <f t="shared" si="5"/>
        <v>1</v>
      </c>
      <c r="I59" s="33"/>
      <c r="J59" s="33"/>
      <c r="K59" s="93"/>
      <c r="L59" s="33"/>
      <c r="M59" s="94"/>
      <c r="N59" s="94"/>
      <c r="O59" s="94"/>
      <c r="P59" s="95"/>
      <c r="Q59" s="96"/>
      <c r="R59" s="96"/>
    </row>
    <row r="60" spans="1:18" s="97" customFormat="1" x14ac:dyDescent="0.25">
      <c r="A60" s="92"/>
      <c r="B60" s="116" t="s">
        <v>209</v>
      </c>
      <c r="C60" s="92" t="s">
        <v>213</v>
      </c>
      <c r="D60" s="38">
        <v>1.7</v>
      </c>
      <c r="E60" s="33">
        <v>1.7</v>
      </c>
      <c r="F60" s="93"/>
      <c r="G60" s="33"/>
      <c r="H60" s="93">
        <f t="shared" si="5"/>
        <v>1</v>
      </c>
      <c r="I60" s="33"/>
      <c r="J60" s="33"/>
      <c r="K60" s="93"/>
      <c r="L60" s="33"/>
      <c r="M60" s="94"/>
      <c r="N60" s="94"/>
      <c r="O60" s="94"/>
      <c r="P60" s="95"/>
      <c r="Q60" s="96"/>
      <c r="R60" s="96"/>
    </row>
    <row r="61" spans="1:18" s="97" customFormat="1" ht="25.5" x14ac:dyDescent="0.25">
      <c r="A61" s="92"/>
      <c r="B61" s="32" t="s">
        <v>214</v>
      </c>
      <c r="C61" s="92"/>
      <c r="D61" s="38"/>
      <c r="E61" s="33"/>
      <c r="F61" s="93"/>
      <c r="G61" s="33"/>
      <c r="H61" s="93"/>
      <c r="I61" s="33"/>
      <c r="J61" s="33"/>
      <c r="K61" s="93"/>
      <c r="L61" s="33"/>
      <c r="M61" s="94"/>
      <c r="N61" s="94"/>
      <c r="O61" s="94"/>
      <c r="P61" s="95"/>
      <c r="Q61" s="96"/>
      <c r="R61" s="96"/>
    </row>
    <row r="62" spans="1:18" s="97" customFormat="1" x14ac:dyDescent="0.25">
      <c r="A62" s="92"/>
      <c r="B62" s="116" t="s">
        <v>216</v>
      </c>
      <c r="C62" s="92" t="s">
        <v>139</v>
      </c>
      <c r="D62" s="38">
        <v>100</v>
      </c>
      <c r="E62" s="33">
        <v>100</v>
      </c>
      <c r="F62" s="93"/>
      <c r="G62" s="33"/>
      <c r="H62" s="93">
        <f t="shared" si="5"/>
        <v>1</v>
      </c>
      <c r="I62" s="33"/>
      <c r="J62" s="33"/>
      <c r="K62" s="93"/>
      <c r="L62" s="33"/>
      <c r="M62" s="94"/>
      <c r="N62" s="94"/>
      <c r="O62" s="94"/>
      <c r="P62" s="95"/>
      <c r="Q62" s="96"/>
      <c r="R62" s="96"/>
    </row>
    <row r="63" spans="1:18" s="97" customFormat="1" x14ac:dyDescent="0.25">
      <c r="A63" s="92"/>
      <c r="B63" s="116" t="s">
        <v>215</v>
      </c>
      <c r="C63" s="92" t="s">
        <v>139</v>
      </c>
      <c r="D63" s="38">
        <v>50</v>
      </c>
      <c r="E63" s="33">
        <v>50</v>
      </c>
      <c r="F63" s="93"/>
      <c r="G63" s="33"/>
      <c r="H63" s="93">
        <f t="shared" si="5"/>
        <v>1</v>
      </c>
      <c r="I63" s="33"/>
      <c r="J63" s="33"/>
      <c r="K63" s="93"/>
      <c r="L63" s="33"/>
      <c r="M63" s="94"/>
      <c r="N63" s="94"/>
      <c r="O63" s="94"/>
      <c r="P63" s="95"/>
      <c r="Q63" s="96"/>
      <c r="R63" s="96"/>
    </row>
    <row r="64" spans="1:18" s="97" customFormat="1" ht="15.75" customHeight="1" x14ac:dyDescent="0.25">
      <c r="A64" s="92"/>
      <c r="B64" s="116" t="s">
        <v>209</v>
      </c>
      <c r="C64" s="92" t="s">
        <v>139</v>
      </c>
      <c r="D64" s="38">
        <v>0</v>
      </c>
      <c r="E64" s="33">
        <v>0</v>
      </c>
      <c r="F64" s="93"/>
      <c r="G64" s="33"/>
      <c r="H64" s="93">
        <v>0</v>
      </c>
      <c r="I64" s="33"/>
      <c r="J64" s="33"/>
      <c r="K64" s="93"/>
      <c r="L64" s="33"/>
      <c r="M64" s="94"/>
      <c r="N64" s="94"/>
      <c r="O64" s="94"/>
      <c r="P64" s="95"/>
      <c r="Q64" s="96"/>
      <c r="R64" s="96"/>
    </row>
    <row r="65" spans="1:18" s="97" customFormat="1" ht="27.75" customHeight="1" x14ac:dyDescent="0.25">
      <c r="A65" s="92"/>
      <c r="B65" s="32" t="s">
        <v>217</v>
      </c>
      <c r="C65" s="92" t="s">
        <v>139</v>
      </c>
      <c r="D65" s="38">
        <v>100</v>
      </c>
      <c r="E65" s="33">
        <v>100</v>
      </c>
      <c r="F65" s="93"/>
      <c r="G65" s="33"/>
      <c r="H65" s="93">
        <f t="shared" si="5"/>
        <v>1</v>
      </c>
      <c r="I65" s="33"/>
      <c r="J65" s="33"/>
      <c r="K65" s="93"/>
      <c r="L65" s="33"/>
      <c r="M65" s="94"/>
      <c r="N65" s="94"/>
      <c r="O65" s="94"/>
      <c r="P65" s="95"/>
      <c r="Q65" s="96"/>
      <c r="R65" s="96"/>
    </row>
    <row r="66" spans="1:18" s="97" customFormat="1" ht="15.75" customHeight="1" x14ac:dyDescent="0.25">
      <c r="A66" s="92"/>
      <c r="B66" s="32" t="s">
        <v>218</v>
      </c>
      <c r="C66" s="92" t="s">
        <v>182</v>
      </c>
      <c r="D66" s="38">
        <v>0</v>
      </c>
      <c r="E66" s="33">
        <v>0</v>
      </c>
      <c r="F66" s="93"/>
      <c r="G66" s="33"/>
      <c r="H66" s="93">
        <v>1</v>
      </c>
      <c r="I66" s="33"/>
      <c r="J66" s="33"/>
      <c r="K66" s="93"/>
      <c r="L66" s="33"/>
      <c r="M66" s="94"/>
      <c r="N66" s="94"/>
      <c r="O66" s="94"/>
      <c r="P66" s="95"/>
      <c r="Q66" s="96"/>
      <c r="R66" s="96"/>
    </row>
    <row r="67" spans="1:18" s="51" customFormat="1" ht="22.5" customHeight="1" x14ac:dyDescent="0.25">
      <c r="A67" s="46"/>
      <c r="B67" s="41" t="s">
        <v>169</v>
      </c>
      <c r="C67" s="42"/>
      <c r="D67" s="60"/>
      <c r="E67" s="60"/>
      <c r="F67" s="59">
        <v>207534</v>
      </c>
      <c r="G67" s="59">
        <v>211608.84305</v>
      </c>
      <c r="H67" s="60"/>
      <c r="I67" s="60">
        <v>5</v>
      </c>
      <c r="J67" s="59">
        <f>G67/G9</f>
        <v>0.99531959700852191</v>
      </c>
      <c r="K67" s="59">
        <f>(H68+H69+H70+H71+H72)/I67</f>
        <v>1.4440914930270969</v>
      </c>
      <c r="L67" s="59">
        <f>J67*K67</f>
        <v>1.4373325628831648</v>
      </c>
      <c r="M67" s="69">
        <f>K67*0.6+(L73+L78+L83+L88)*0.4</f>
        <v>0.88775741542200193</v>
      </c>
      <c r="N67" s="69"/>
      <c r="O67" s="69"/>
      <c r="P67" s="71"/>
      <c r="Q67" s="72"/>
      <c r="R67" s="72"/>
    </row>
    <row r="68" spans="1:18" s="96" customFormat="1" ht="25.5" x14ac:dyDescent="0.2">
      <c r="A68" s="92"/>
      <c r="B68" s="111" t="s">
        <v>170</v>
      </c>
      <c r="C68" s="113" t="s">
        <v>171</v>
      </c>
      <c r="D68" s="118">
        <v>728</v>
      </c>
      <c r="E68" s="122">
        <v>842</v>
      </c>
      <c r="F68" s="93"/>
      <c r="G68" s="93"/>
      <c r="H68" s="93">
        <f t="shared" ref="H68:H72" si="6">E68/D68</f>
        <v>1.1565934065934067</v>
      </c>
      <c r="I68" s="33"/>
      <c r="J68" s="33"/>
      <c r="K68" s="93"/>
      <c r="L68" s="33"/>
      <c r="M68" s="94"/>
      <c r="N68" s="94"/>
      <c r="O68" s="94"/>
      <c r="P68" s="95"/>
    </row>
    <row r="69" spans="1:18" s="96" customFormat="1" ht="25.5" x14ac:dyDescent="0.2">
      <c r="A69" s="92"/>
      <c r="B69" s="111" t="s">
        <v>172</v>
      </c>
      <c r="C69" s="113" t="s">
        <v>173</v>
      </c>
      <c r="D69" s="118">
        <v>500</v>
      </c>
      <c r="E69" s="122">
        <v>476.5</v>
      </c>
      <c r="F69" s="93"/>
      <c r="G69" s="33"/>
      <c r="H69" s="93">
        <f t="shared" si="6"/>
        <v>0.95299999999999996</v>
      </c>
      <c r="I69" s="33"/>
      <c r="J69" s="33"/>
      <c r="K69" s="93"/>
      <c r="L69" s="33"/>
      <c r="M69" s="94"/>
      <c r="N69" s="94"/>
      <c r="O69" s="94"/>
      <c r="P69" s="95"/>
    </row>
    <row r="70" spans="1:18" s="96" customFormat="1" ht="25.5" x14ac:dyDescent="0.2">
      <c r="A70" s="92"/>
      <c r="B70" s="105" t="s">
        <v>174</v>
      </c>
      <c r="C70" s="108" t="s">
        <v>171</v>
      </c>
      <c r="D70" s="118">
        <v>2090</v>
      </c>
      <c r="E70" s="117">
        <v>2144</v>
      </c>
      <c r="F70" s="93"/>
      <c r="G70" s="33"/>
      <c r="H70" s="93">
        <f t="shared" si="6"/>
        <v>1.0258373205741627</v>
      </c>
      <c r="I70" s="33"/>
      <c r="J70" s="33"/>
      <c r="K70" s="93"/>
      <c r="L70" s="33"/>
      <c r="M70" s="94"/>
      <c r="N70" s="94"/>
      <c r="O70" s="94"/>
      <c r="P70" s="95"/>
    </row>
    <row r="71" spans="1:18" s="96" customFormat="1" ht="51" x14ac:dyDescent="0.2">
      <c r="A71" s="92"/>
      <c r="B71" s="105" t="s">
        <v>175</v>
      </c>
      <c r="C71" s="36" t="s">
        <v>139</v>
      </c>
      <c r="D71" s="118">
        <v>34</v>
      </c>
      <c r="E71" s="117">
        <v>72.900000000000006</v>
      </c>
      <c r="F71" s="93"/>
      <c r="G71" s="33"/>
      <c r="H71" s="93">
        <f t="shared" si="6"/>
        <v>2.1441176470588239</v>
      </c>
      <c r="I71" s="33"/>
      <c r="J71" s="33"/>
      <c r="K71" s="93"/>
      <c r="L71" s="33"/>
      <c r="M71" s="94"/>
      <c r="N71" s="94"/>
      <c r="O71" s="94"/>
      <c r="P71" s="95"/>
    </row>
    <row r="72" spans="1:18" s="96" customFormat="1" ht="38.25" x14ac:dyDescent="0.2">
      <c r="A72" s="92"/>
      <c r="B72" s="105" t="s">
        <v>176</v>
      </c>
      <c r="C72" s="36" t="s">
        <v>139</v>
      </c>
      <c r="D72" s="118">
        <v>44</v>
      </c>
      <c r="E72" s="117">
        <v>85.4</v>
      </c>
      <c r="F72" s="93"/>
      <c r="G72" s="33"/>
      <c r="H72" s="93">
        <f t="shared" si="6"/>
        <v>1.9409090909090911</v>
      </c>
      <c r="I72" s="33"/>
      <c r="J72" s="33"/>
      <c r="K72" s="93"/>
      <c r="L72" s="33"/>
      <c r="M72" s="94"/>
      <c r="N72" s="94"/>
      <c r="O72" s="94"/>
      <c r="P72" s="95"/>
    </row>
    <row r="73" spans="1:18" s="102" customFormat="1" ht="36" customHeight="1" x14ac:dyDescent="0.25">
      <c r="A73" s="98">
        <v>1</v>
      </c>
      <c r="B73" s="40" t="s">
        <v>197</v>
      </c>
      <c r="C73" s="99"/>
      <c r="D73" s="52"/>
      <c r="E73" s="52"/>
      <c r="F73" s="62">
        <v>158964.29999999999</v>
      </c>
      <c r="G73" s="62">
        <v>8673.2258000000002</v>
      </c>
      <c r="H73" s="52"/>
      <c r="I73" s="52">
        <v>4</v>
      </c>
      <c r="J73" s="62">
        <f>G73/G67</f>
        <v>4.0987066868234077E-2</v>
      </c>
      <c r="K73" s="62">
        <f>(H74+H75+H76+H77)/I73</f>
        <v>0.76020408163265296</v>
      </c>
      <c r="L73" s="62">
        <f>J73*K73</f>
        <v>3.1158535527382025E-2</v>
      </c>
      <c r="M73" s="53"/>
      <c r="N73" s="53"/>
      <c r="O73" s="53"/>
      <c r="P73" s="100"/>
      <c r="Q73" s="101"/>
      <c r="R73" s="101"/>
    </row>
    <row r="74" spans="1:18" ht="25.5" x14ac:dyDescent="0.25">
      <c r="A74" s="31">
        <v>2</v>
      </c>
      <c r="B74" s="32" t="s">
        <v>154</v>
      </c>
      <c r="C74" s="33" t="s">
        <v>139</v>
      </c>
      <c r="D74" s="56">
        <v>99</v>
      </c>
      <c r="E74" s="123">
        <v>99</v>
      </c>
      <c r="F74" s="30"/>
      <c r="G74" s="30"/>
      <c r="H74" s="93">
        <f t="shared" ref="H74:H77" si="7">E74/D74</f>
        <v>1</v>
      </c>
      <c r="I74" s="58"/>
      <c r="J74" s="58"/>
      <c r="K74" s="36"/>
      <c r="L74" s="36"/>
      <c r="M74" s="36"/>
      <c r="N74" s="36"/>
      <c r="O74" s="36"/>
      <c r="P74" s="67"/>
      <c r="Q74" s="68"/>
      <c r="R74" s="68"/>
    </row>
    <row r="75" spans="1:18" ht="25.5" x14ac:dyDescent="0.25">
      <c r="A75" s="31">
        <v>3</v>
      </c>
      <c r="B75" s="32" t="s">
        <v>155</v>
      </c>
      <c r="C75" s="30" t="s">
        <v>139</v>
      </c>
      <c r="D75" s="121">
        <v>98</v>
      </c>
      <c r="E75" s="30">
        <v>100</v>
      </c>
      <c r="F75" s="30"/>
      <c r="G75" s="30"/>
      <c r="H75" s="93">
        <f t="shared" si="7"/>
        <v>1.0204081632653061</v>
      </c>
      <c r="I75" s="58"/>
      <c r="J75" s="58"/>
      <c r="K75" s="36"/>
      <c r="L75" s="36"/>
      <c r="M75" s="36"/>
      <c r="N75" s="36"/>
      <c r="O75" s="36"/>
      <c r="P75" s="67"/>
      <c r="Q75" s="68"/>
      <c r="R75" s="68"/>
    </row>
    <row r="76" spans="1:18" ht="25.5" x14ac:dyDescent="0.25">
      <c r="A76" s="31">
        <v>4</v>
      </c>
      <c r="B76" s="32" t="s">
        <v>156</v>
      </c>
      <c r="C76" s="30" t="s">
        <v>139</v>
      </c>
      <c r="D76" s="121">
        <v>98</v>
      </c>
      <c r="E76" s="30">
        <v>100</v>
      </c>
      <c r="F76" s="30"/>
      <c r="G76" s="30"/>
      <c r="H76" s="93">
        <f t="shared" si="7"/>
        <v>1.0204081632653061</v>
      </c>
      <c r="I76" s="58"/>
      <c r="J76" s="58"/>
      <c r="K76" s="36"/>
      <c r="L76" s="36"/>
      <c r="M76" s="36"/>
      <c r="N76" s="36"/>
      <c r="O76" s="36"/>
      <c r="P76" s="67"/>
      <c r="Q76" s="68"/>
      <c r="R76" s="68"/>
    </row>
    <row r="77" spans="1:18" ht="30.75" customHeight="1" x14ac:dyDescent="0.25">
      <c r="A77" s="31">
        <v>5</v>
      </c>
      <c r="B77" s="34" t="s">
        <v>157</v>
      </c>
      <c r="C77" s="35" t="s">
        <v>139</v>
      </c>
      <c r="D77" s="121">
        <v>80</v>
      </c>
      <c r="E77" s="30">
        <v>0</v>
      </c>
      <c r="F77" s="30"/>
      <c r="G77" s="30"/>
      <c r="H77" s="93">
        <f t="shared" si="7"/>
        <v>0</v>
      </c>
      <c r="I77" s="30"/>
      <c r="J77" s="30"/>
      <c r="K77" s="36"/>
      <c r="L77" s="36"/>
      <c r="M77" s="36"/>
      <c r="N77" s="36"/>
      <c r="O77" s="36"/>
      <c r="P77" s="67"/>
      <c r="Q77" s="68"/>
      <c r="R77" s="68"/>
    </row>
    <row r="78" spans="1:18" s="102" customFormat="1" ht="30.75" customHeight="1" x14ac:dyDescent="0.25">
      <c r="A78" s="98"/>
      <c r="B78" s="40" t="s">
        <v>198</v>
      </c>
      <c r="C78" s="99"/>
      <c r="D78" s="52"/>
      <c r="E78" s="52"/>
      <c r="F78" s="62">
        <v>47899.7</v>
      </c>
      <c r="G78" s="52">
        <v>2064.9</v>
      </c>
      <c r="H78" s="52">
        <v>4.12</v>
      </c>
      <c r="I78" s="52">
        <v>4</v>
      </c>
      <c r="J78" s="62">
        <f>G78/G67</f>
        <v>9.7580988121186187E-3</v>
      </c>
      <c r="K78" s="62">
        <f>(H79+H80+H81+H82)/I78</f>
        <v>1.7893922928334738</v>
      </c>
      <c r="L78" s="62">
        <f>J78*K78</f>
        <v>1.746106680711253E-2</v>
      </c>
      <c r="M78" s="53"/>
      <c r="N78" s="53"/>
      <c r="O78" s="53"/>
      <c r="P78" s="100"/>
      <c r="Q78" s="101"/>
      <c r="R78" s="101"/>
    </row>
    <row r="79" spans="1:18" ht="25.5" x14ac:dyDescent="0.25">
      <c r="A79" s="37">
        <v>1</v>
      </c>
      <c r="B79" s="32" t="s">
        <v>142</v>
      </c>
      <c r="C79" s="30" t="s">
        <v>139</v>
      </c>
      <c r="D79" s="56">
        <v>60</v>
      </c>
      <c r="E79" s="30">
        <v>66.099999999999994</v>
      </c>
      <c r="F79" s="57"/>
      <c r="G79" s="30"/>
      <c r="H79" s="93">
        <f t="shared" ref="H79:H82" si="8">E79/D79</f>
        <v>1.1016666666666666</v>
      </c>
      <c r="I79" s="30"/>
      <c r="J79" s="30"/>
      <c r="K79" s="36"/>
      <c r="L79" s="36"/>
      <c r="M79" s="36"/>
      <c r="N79" s="36"/>
      <c r="O79" s="36"/>
      <c r="P79" s="67"/>
      <c r="Q79" s="68"/>
      <c r="R79" s="68"/>
    </row>
    <row r="80" spans="1:18" ht="51" x14ac:dyDescent="0.25">
      <c r="A80" s="37">
        <v>2</v>
      </c>
      <c r="B80" s="32" t="s">
        <v>143</v>
      </c>
      <c r="C80" s="33" t="s">
        <v>139</v>
      </c>
      <c r="D80" s="56">
        <v>20</v>
      </c>
      <c r="E80" s="30">
        <v>30</v>
      </c>
      <c r="F80" s="57"/>
      <c r="G80" s="30"/>
      <c r="H80" s="93">
        <f t="shared" si="8"/>
        <v>1.5</v>
      </c>
      <c r="I80" s="30"/>
      <c r="J80" s="30"/>
      <c r="K80" s="36"/>
      <c r="L80" s="36"/>
      <c r="M80" s="36"/>
      <c r="N80" s="36"/>
      <c r="O80" s="36"/>
      <c r="P80" s="67"/>
      <c r="Q80" s="68"/>
      <c r="R80" s="68"/>
    </row>
    <row r="81" spans="1:18" ht="38.25" x14ac:dyDescent="0.25">
      <c r="A81" s="37">
        <v>3</v>
      </c>
      <c r="B81" s="34" t="s">
        <v>144</v>
      </c>
      <c r="C81" s="35" t="s">
        <v>145</v>
      </c>
      <c r="D81" s="56">
        <v>1166</v>
      </c>
      <c r="E81" s="30">
        <v>1418</v>
      </c>
      <c r="F81" s="57"/>
      <c r="G81" s="30"/>
      <c r="H81" s="93">
        <f t="shared" si="8"/>
        <v>1.2161234991423671</v>
      </c>
      <c r="I81" s="30"/>
      <c r="J81" s="30"/>
      <c r="K81" s="36"/>
      <c r="L81" s="36"/>
      <c r="M81" s="36"/>
      <c r="N81" s="36"/>
      <c r="O81" s="36"/>
      <c r="P81" s="67"/>
      <c r="Q81" s="68"/>
      <c r="R81" s="68"/>
    </row>
    <row r="82" spans="1:18" ht="38.25" x14ac:dyDescent="0.25">
      <c r="A82" s="37">
        <v>4</v>
      </c>
      <c r="B82" s="34" t="s">
        <v>146</v>
      </c>
      <c r="C82" s="35" t="s">
        <v>145</v>
      </c>
      <c r="D82" s="56">
        <v>724</v>
      </c>
      <c r="E82" s="75">
        <v>2418</v>
      </c>
      <c r="F82" s="57"/>
      <c r="G82" s="75"/>
      <c r="H82" s="93">
        <f t="shared" si="8"/>
        <v>3.339779005524862</v>
      </c>
      <c r="I82" s="75"/>
      <c r="J82" s="75"/>
      <c r="K82" s="36"/>
      <c r="L82" s="36"/>
      <c r="M82" s="36"/>
      <c r="N82" s="36"/>
      <c r="O82" s="36"/>
      <c r="P82" s="67"/>
      <c r="Q82" s="68"/>
      <c r="R82" s="68"/>
    </row>
    <row r="83" spans="1:18" s="49" customFormat="1" ht="38.25" x14ac:dyDescent="0.25">
      <c r="A83" s="47"/>
      <c r="B83" s="39" t="s">
        <v>199</v>
      </c>
      <c r="C83" s="48"/>
      <c r="D83" s="61"/>
      <c r="E83" s="52"/>
      <c r="F83" s="62">
        <v>0</v>
      </c>
      <c r="G83" s="62">
        <v>498.11799999999999</v>
      </c>
      <c r="H83" s="62">
        <v>0.98</v>
      </c>
      <c r="I83" s="52">
        <v>4</v>
      </c>
      <c r="J83" s="62">
        <f>G83/G67</f>
        <v>2.3539564453944023E-3</v>
      </c>
      <c r="K83" s="62">
        <f>(H84+H85+H86+H87)/I83</f>
        <v>0.75</v>
      </c>
      <c r="L83" s="62">
        <f>J83*K83</f>
        <v>1.7654673340458016E-3</v>
      </c>
      <c r="M83" s="53"/>
      <c r="N83" s="53"/>
      <c r="O83" s="53"/>
      <c r="P83" s="73"/>
      <c r="Q83" s="74"/>
      <c r="R83" s="74"/>
    </row>
    <row r="84" spans="1:18" x14ac:dyDescent="0.25">
      <c r="A84" s="37"/>
      <c r="B84" s="34" t="s">
        <v>147</v>
      </c>
      <c r="C84" s="35" t="s">
        <v>139</v>
      </c>
      <c r="D84" s="56">
        <v>3</v>
      </c>
      <c r="E84" s="30">
        <v>3</v>
      </c>
      <c r="F84" s="30"/>
      <c r="G84" s="30"/>
      <c r="H84" s="93">
        <f t="shared" ref="H84:H87" si="9">E84/D84</f>
        <v>1</v>
      </c>
      <c r="I84" s="30"/>
      <c r="J84" s="30"/>
      <c r="K84" s="36"/>
      <c r="L84" s="36"/>
      <c r="M84" s="36"/>
      <c r="N84" s="36"/>
      <c r="O84" s="36"/>
      <c r="P84" s="67"/>
      <c r="Q84" s="68"/>
      <c r="R84" s="68"/>
    </row>
    <row r="85" spans="1:18" ht="38.25" x14ac:dyDescent="0.25">
      <c r="A85" s="37"/>
      <c r="B85" s="34" t="s">
        <v>148</v>
      </c>
      <c r="C85" s="35" t="s">
        <v>139</v>
      </c>
      <c r="D85" s="56">
        <v>100</v>
      </c>
      <c r="E85" s="30">
        <v>100</v>
      </c>
      <c r="F85" s="30"/>
      <c r="G85" s="30"/>
      <c r="H85" s="93">
        <f t="shared" si="9"/>
        <v>1</v>
      </c>
      <c r="I85" s="30"/>
      <c r="J85" s="30"/>
      <c r="K85" s="36"/>
      <c r="L85" s="36"/>
      <c r="M85" s="36"/>
      <c r="N85" s="36"/>
      <c r="O85" s="36"/>
      <c r="P85" s="67"/>
      <c r="Q85" s="68"/>
      <c r="R85" s="68"/>
    </row>
    <row r="86" spans="1:18" x14ac:dyDescent="0.25">
      <c r="A86" s="37"/>
      <c r="B86" s="34" t="s">
        <v>149</v>
      </c>
      <c r="C86" s="35" t="s">
        <v>140</v>
      </c>
      <c r="D86" s="56">
        <v>26</v>
      </c>
      <c r="E86" s="30">
        <v>0</v>
      </c>
      <c r="F86" s="30"/>
      <c r="G86" s="30"/>
      <c r="H86" s="93">
        <f t="shared" si="9"/>
        <v>0</v>
      </c>
      <c r="I86" s="30"/>
      <c r="J86" s="30"/>
      <c r="K86" s="36"/>
      <c r="L86" s="36"/>
      <c r="M86" s="36"/>
      <c r="N86" s="36"/>
      <c r="O86" s="36"/>
      <c r="P86" s="67"/>
      <c r="Q86" s="68"/>
      <c r="R86" s="68"/>
    </row>
    <row r="87" spans="1:18" ht="25.5" x14ac:dyDescent="0.25">
      <c r="A87" s="37"/>
      <c r="B87" s="34" t="s">
        <v>150</v>
      </c>
      <c r="C87" s="35" t="s">
        <v>139</v>
      </c>
      <c r="D87" s="63">
        <v>100</v>
      </c>
      <c r="E87" s="30">
        <v>100</v>
      </c>
      <c r="F87" s="30"/>
      <c r="G87" s="30"/>
      <c r="H87" s="93">
        <f t="shared" si="9"/>
        <v>1</v>
      </c>
      <c r="I87" s="30"/>
      <c r="J87" s="30"/>
      <c r="K87" s="36"/>
      <c r="L87" s="36"/>
      <c r="M87" s="36"/>
      <c r="N87" s="36"/>
      <c r="O87" s="36"/>
      <c r="P87" s="67"/>
      <c r="Q87" s="68"/>
      <c r="R87" s="68"/>
    </row>
    <row r="88" spans="1:18" s="49" customFormat="1" x14ac:dyDescent="0.25">
      <c r="A88" s="103"/>
      <c r="B88" s="104" t="s">
        <v>194</v>
      </c>
      <c r="C88" s="99"/>
      <c r="D88" s="52"/>
      <c r="E88" s="52"/>
      <c r="F88" s="62">
        <v>670</v>
      </c>
      <c r="G88" s="62">
        <f>417.5716+114.05873</f>
        <v>531.63032999999996</v>
      </c>
      <c r="H88" s="52"/>
      <c r="I88" s="52">
        <v>3</v>
      </c>
      <c r="J88" s="119">
        <f>G88/G67</f>
        <v>2.5123256775917615E-3</v>
      </c>
      <c r="K88" s="62">
        <f>(H89+H90+H91)/I88</f>
        <v>1.1428571428571428</v>
      </c>
      <c r="L88" s="62">
        <f>J88*K88</f>
        <v>2.8712293458191557E-3</v>
      </c>
      <c r="M88" s="53"/>
      <c r="N88" s="53"/>
      <c r="O88" s="53"/>
      <c r="P88" s="73"/>
      <c r="Q88" s="74"/>
      <c r="R88" s="74"/>
    </row>
    <row r="89" spans="1:18" s="97" customFormat="1" ht="38.25" x14ac:dyDescent="0.25">
      <c r="A89" s="92"/>
      <c r="B89" s="34" t="s">
        <v>151</v>
      </c>
      <c r="C89" s="35" t="s">
        <v>139</v>
      </c>
      <c r="D89" s="56">
        <v>28</v>
      </c>
      <c r="E89" s="30">
        <v>29</v>
      </c>
      <c r="F89" s="93"/>
      <c r="G89" s="33"/>
      <c r="H89" s="93">
        <f t="shared" ref="H89:H91" si="10">E89/D89</f>
        <v>1.0357142857142858</v>
      </c>
      <c r="I89" s="33"/>
      <c r="J89" s="33"/>
      <c r="K89" s="93"/>
      <c r="L89" s="33"/>
      <c r="M89" s="94"/>
      <c r="N89" s="94"/>
      <c r="O89" s="94"/>
      <c r="P89" s="95"/>
      <c r="Q89" s="96"/>
      <c r="R89" s="96"/>
    </row>
    <row r="90" spans="1:18" s="97" customFormat="1" ht="25.5" x14ac:dyDescent="0.25">
      <c r="A90" s="92"/>
      <c r="B90" s="34" t="s">
        <v>152</v>
      </c>
      <c r="C90" s="35" t="s">
        <v>139</v>
      </c>
      <c r="D90" s="56">
        <v>12</v>
      </c>
      <c r="E90" s="30">
        <v>15</v>
      </c>
      <c r="F90" s="93"/>
      <c r="G90" s="33"/>
      <c r="H90" s="93">
        <f t="shared" si="10"/>
        <v>1.25</v>
      </c>
      <c r="I90" s="33"/>
      <c r="J90" s="33"/>
      <c r="K90" s="93"/>
      <c r="L90" s="33"/>
      <c r="M90" s="94"/>
      <c r="N90" s="94"/>
      <c r="O90" s="94"/>
      <c r="P90" s="95"/>
      <c r="Q90" s="96"/>
      <c r="R90" s="96"/>
    </row>
    <row r="91" spans="1:18" s="97" customFormat="1" ht="38.25" x14ac:dyDescent="0.25">
      <c r="A91" s="92"/>
      <c r="B91" s="34" t="s">
        <v>153</v>
      </c>
      <c r="C91" s="35" t="s">
        <v>139</v>
      </c>
      <c r="D91" s="56">
        <v>14</v>
      </c>
      <c r="E91" s="76">
        <v>16</v>
      </c>
      <c r="F91" s="93"/>
      <c r="G91" s="33"/>
      <c r="H91" s="93">
        <f t="shared" si="10"/>
        <v>1.1428571428571428</v>
      </c>
      <c r="I91" s="33"/>
      <c r="J91" s="33"/>
      <c r="K91" s="93"/>
      <c r="L91" s="33"/>
      <c r="M91" s="94"/>
      <c r="N91" s="94"/>
      <c r="O91" s="94"/>
      <c r="P91" s="95"/>
      <c r="Q91" s="96"/>
      <c r="R91" s="96"/>
    </row>
  </sheetData>
  <mergeCells count="19">
    <mergeCell ref="A7:A8"/>
    <mergeCell ref="J7:J8"/>
    <mergeCell ref="B7:B8"/>
    <mergeCell ref="C7:C8"/>
    <mergeCell ref="D7:E7"/>
    <mergeCell ref="H7:H8"/>
    <mergeCell ref="I7:I8"/>
    <mergeCell ref="A2:J2"/>
    <mergeCell ref="A3:J3"/>
    <mergeCell ref="A4:C4"/>
    <mergeCell ref="D4:J4"/>
    <mergeCell ref="A5:C6"/>
    <mergeCell ref="D5:J6"/>
    <mergeCell ref="N7:N8"/>
    <mergeCell ref="O7:O8"/>
    <mergeCell ref="F7:G7"/>
    <mergeCell ref="K7:K8"/>
    <mergeCell ref="L7:L8"/>
    <mergeCell ref="M7:M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C5" sqref="C5:F6"/>
    </sheetView>
  </sheetViews>
  <sheetFormatPr defaultRowHeight="15" x14ac:dyDescent="0.25"/>
  <cols>
    <col min="3" max="3" width="30.42578125" customWidth="1"/>
    <col min="4" max="4" width="15.7109375" customWidth="1"/>
    <col min="5" max="5" width="18.140625" customWidth="1"/>
    <col min="6" max="6" width="50.5703125" customWidth="1"/>
  </cols>
  <sheetData>
    <row r="1" spans="1:6" ht="15.75" x14ac:dyDescent="0.25">
      <c r="F1" s="1" t="s">
        <v>115</v>
      </c>
    </row>
    <row r="2" spans="1:6" x14ac:dyDescent="0.25">
      <c r="A2" s="125" t="s">
        <v>116</v>
      </c>
      <c r="B2" s="125"/>
      <c r="C2" s="125"/>
      <c r="D2" s="125"/>
      <c r="E2" s="125"/>
      <c r="F2" s="125"/>
    </row>
    <row r="3" spans="1:6" x14ac:dyDescent="0.25">
      <c r="A3" s="125" t="s">
        <v>129</v>
      </c>
      <c r="B3" s="125"/>
      <c r="C3" s="125"/>
      <c r="D3" s="125"/>
      <c r="E3" s="125"/>
      <c r="F3" s="125"/>
    </row>
    <row r="4" spans="1:6" ht="38.25" customHeight="1" x14ac:dyDescent="0.25">
      <c r="A4" s="173" t="s">
        <v>4</v>
      </c>
      <c r="B4" s="173"/>
      <c r="C4" s="172" t="s">
        <v>131</v>
      </c>
      <c r="D4" s="172"/>
      <c r="E4" s="172"/>
      <c r="F4" s="172"/>
    </row>
    <row r="5" spans="1:6" ht="22.5" customHeight="1" x14ac:dyDescent="0.25">
      <c r="A5" s="173" t="s">
        <v>5</v>
      </c>
      <c r="B5" s="173"/>
      <c r="C5" s="172" t="s">
        <v>130</v>
      </c>
      <c r="D5" s="172"/>
      <c r="E5" s="172"/>
      <c r="F5" s="172"/>
    </row>
    <row r="6" spans="1:6" ht="15.75" thickBot="1" x14ac:dyDescent="0.3">
      <c r="A6" s="179"/>
      <c r="B6" s="179"/>
      <c r="C6" s="180"/>
      <c r="D6" s="180"/>
      <c r="E6" s="180"/>
      <c r="F6" s="180"/>
    </row>
    <row r="7" spans="1:6" ht="15.75" thickBot="1" x14ac:dyDescent="0.3">
      <c r="A7" s="20" t="s">
        <v>47</v>
      </c>
      <c r="B7" s="181" t="s">
        <v>117</v>
      </c>
      <c r="C7" s="182"/>
      <c r="D7" s="21" t="s">
        <v>118</v>
      </c>
      <c r="E7" s="21" t="s">
        <v>119</v>
      </c>
      <c r="F7" s="21" t="s">
        <v>120</v>
      </c>
    </row>
    <row r="8" spans="1:6" ht="68.25" customHeight="1" thickBot="1" x14ac:dyDescent="0.3">
      <c r="A8" s="27">
        <v>1</v>
      </c>
      <c r="B8" s="177" t="s">
        <v>133</v>
      </c>
      <c r="C8" s="178"/>
      <c r="D8" s="28" t="s">
        <v>135</v>
      </c>
      <c r="E8" s="28">
        <v>120</v>
      </c>
      <c r="F8" s="29" t="s">
        <v>132</v>
      </c>
    </row>
    <row r="9" spans="1:6" ht="50.25" customHeight="1" thickBot="1" x14ac:dyDescent="0.3">
      <c r="A9" s="27">
        <v>2</v>
      </c>
      <c r="B9" s="177" t="s">
        <v>121</v>
      </c>
      <c r="C9" s="178"/>
      <c r="D9" s="28" t="s">
        <v>137</v>
      </c>
      <c r="E9" s="28">
        <v>141</v>
      </c>
      <c r="F9" s="29" t="s">
        <v>134</v>
      </c>
    </row>
    <row r="10" spans="1:6" ht="15.75" thickBot="1" x14ac:dyDescent="0.3">
      <c r="A10" s="27" t="s">
        <v>32</v>
      </c>
      <c r="B10" s="177"/>
      <c r="C10" s="178"/>
      <c r="D10" s="28"/>
      <c r="E10" s="28"/>
      <c r="F10" s="29"/>
    </row>
    <row r="11" spans="1:6" ht="15.75" thickBot="1" x14ac:dyDescent="0.3">
      <c r="A11" s="27"/>
      <c r="B11" s="177"/>
      <c r="C11" s="178"/>
      <c r="D11" s="28"/>
      <c r="E11" s="28"/>
      <c r="F11" s="29"/>
    </row>
    <row r="12" spans="1:6" x14ac:dyDescent="0.25">
      <c r="A12" s="15"/>
      <c r="B12" s="15"/>
      <c r="C12" s="15"/>
      <c r="D12" s="15"/>
      <c r="E12" s="15"/>
      <c r="F12" s="15"/>
    </row>
    <row r="13" spans="1:6" ht="16.5" x14ac:dyDescent="0.25">
      <c r="A13" s="4"/>
    </row>
    <row r="14" spans="1:6" ht="15.75" x14ac:dyDescent="0.25">
      <c r="A14" s="3"/>
    </row>
  </sheetData>
  <mergeCells count="11">
    <mergeCell ref="B9:C9"/>
    <mergeCell ref="B10:C10"/>
    <mergeCell ref="B11:C11"/>
    <mergeCell ref="A2:F2"/>
    <mergeCell ref="A3:F3"/>
    <mergeCell ref="A4:B4"/>
    <mergeCell ref="C4:F4"/>
    <mergeCell ref="A5:B6"/>
    <mergeCell ref="C5:F6"/>
    <mergeCell ref="B7:C7"/>
    <mergeCell ref="B8:C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ф1</vt:lpstr>
      <vt:lpstr>ф2- нет</vt:lpstr>
      <vt:lpstr>ф3-нет</vt:lpstr>
      <vt:lpstr>ф4</vt:lpstr>
      <vt:lpstr>ф5-нет</vt:lpstr>
      <vt:lpstr>ф6</vt:lpstr>
      <vt:lpstr>ф7</vt:lpstr>
      <vt:lpstr>Лист3</vt:lpstr>
      <vt:lpstr>'ф5-нет'!_ftn1</vt:lpstr>
      <vt:lpstr>'ф5-нет'!_ftnref1</vt:lpstr>
      <vt:lpstr>ф6!Область_печати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Баканова</dc:creator>
  <cp:lastModifiedBy>Баканова</cp:lastModifiedBy>
  <cp:lastPrinted>2016-06-09T02:58:44Z</cp:lastPrinted>
  <dcterms:created xsi:type="dcterms:W3CDTF">2015-08-03T03:58:33Z</dcterms:created>
  <dcterms:modified xsi:type="dcterms:W3CDTF">2016-06-14T02:25:01Z</dcterms:modified>
</cp:coreProperties>
</file>